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80" yWindow="-156" windowWidth="13500" windowHeight="9924" tabRatio="908"/>
  </bookViews>
  <sheets>
    <sheet name="RECEITA 2018" sheetId="41" r:id="rId1"/>
    <sheet name="Folha aditivada" sheetId="89" r:id="rId2"/>
    <sheet name="FOLHA GERAL 2017" sheetId="80" r:id="rId3"/>
    <sheet name="FOLHA-ADM" sheetId="83" r:id="rId4"/>
    <sheet name="Folha-Fiscal" sheetId="87" r:id="rId5"/>
    <sheet name="Folha-Atend" sheetId="86" r:id="rId6"/>
    <sheet name="2018" sheetId="85" r:id="rId7"/>
    <sheet name="SICCAU" sheetId="91" r:id="rId8"/>
    <sheet name="Administrativo" sheetId="60" r:id="rId9"/>
    <sheet name="Atendimento" sheetId="61" r:id="rId10"/>
    <sheet name="Fiscalização" sheetId="59" r:id="rId11"/>
    <sheet name="Cauniversitário" sheetId="51" r:id="rId12"/>
    <sheet name="Sou arquiteto, e agora " sheetId="52" r:id="rId13"/>
    <sheet name="Dia do arquiteto" sheetId="54" r:id="rId14"/>
    <sheet name="Capacitação" sheetId="70" r:id="rId15"/>
    <sheet name="Comunicação" sheetId="71" r:id="rId16"/>
    <sheet name="Deslocamento" sheetId="58" r:id="rId17"/>
    <sheet name="C.S.C. FISC" sheetId="92" r:id="rId18"/>
    <sheet name="C.S.C. ATEND" sheetId="73" r:id="rId19"/>
    <sheet name="F.A." sheetId="74" r:id="rId20"/>
    <sheet name="Reserva" sheetId="75" r:id="rId21"/>
    <sheet name="ATHIS" sheetId="84" r:id="rId22"/>
    <sheet name="CAU+" sheetId="93" r:id="rId23"/>
    <sheet name="ÉTICA" sheetId="94" r:id="rId24"/>
    <sheet name="Sede" sheetId="77" r:id="rId25"/>
  </sheets>
  <externalReferences>
    <externalReference r:id="rId26"/>
  </externalReferences>
  <definedNames>
    <definedName name="_xlnm._FilterDatabase" localSheetId="8" hidden="1">Administrativo!$A$3:$C$176</definedName>
    <definedName name="_xlnm._FilterDatabase" localSheetId="9" hidden="1">Atendimento!$A$3:$C$175</definedName>
    <definedName name="_xlnm._FilterDatabase" localSheetId="21" hidden="1">ATHIS!$A$3:$C$175</definedName>
    <definedName name="_xlnm._FilterDatabase" localSheetId="18" hidden="1">'C.S.C. ATEND'!$A$3:$C$175</definedName>
    <definedName name="_xlnm._FilterDatabase" localSheetId="17" hidden="1">'C.S.C. FISC'!$A$3:$C$175</definedName>
    <definedName name="_xlnm._FilterDatabase" localSheetId="14" hidden="1">Capacitação!$A$3:$C$175</definedName>
    <definedName name="_xlnm._FilterDatabase" localSheetId="22" hidden="1">'CAU+'!$A$3:$C$175</definedName>
    <definedName name="_xlnm._FilterDatabase" localSheetId="11" hidden="1">Cauniversitário!$A$3:$C$175</definedName>
    <definedName name="_xlnm._FilterDatabase" localSheetId="15" hidden="1">Comunicação!$A$3:$C$176</definedName>
    <definedName name="_xlnm._FilterDatabase" localSheetId="16" hidden="1">Deslocamento!$A$3:$C$175</definedName>
    <definedName name="_xlnm._FilterDatabase" localSheetId="13" hidden="1">'Dia do arquiteto'!$A$3:$C$177</definedName>
    <definedName name="_xlnm._FilterDatabase" localSheetId="23" hidden="1">ÉTICA!$A$3:$C$175</definedName>
    <definedName name="_xlnm._FilterDatabase" localSheetId="19" hidden="1">F.A.!$A$3:$C$175</definedName>
    <definedName name="_xlnm._FilterDatabase" localSheetId="10" hidden="1">Fiscalização!$A$3:$C$176</definedName>
    <definedName name="_xlnm._FilterDatabase" localSheetId="20" hidden="1">Reserva!$A$3:$C$177</definedName>
    <definedName name="_xlnm._FilterDatabase" localSheetId="24" hidden="1">Sede!$A$3:$C$175</definedName>
    <definedName name="_xlnm._FilterDatabase" localSheetId="12" hidden="1">'Sou arquiteto, e agora '!$A$3:$C$176</definedName>
    <definedName name="_xlnm.Print_Area" localSheetId="6">'2018'!$A$1:$M$22</definedName>
    <definedName name="_xlnm.Print_Area" localSheetId="8">Administrativo!$A$1:$C$174</definedName>
    <definedName name="_xlnm.Print_Area" localSheetId="9">Atendimento!$A$1:$C$175</definedName>
    <definedName name="_xlnm.Print_Area" localSheetId="21">ATHIS!$A$1:$C$169</definedName>
    <definedName name="_xlnm.Print_Area" localSheetId="18">'C.S.C. ATEND'!$A$1:$C$172</definedName>
    <definedName name="_xlnm.Print_Area" localSheetId="14">Capacitação!$A$1:$C$175</definedName>
    <definedName name="_xlnm.Print_Area" localSheetId="11">Cauniversitário!$A$1:$C$175</definedName>
    <definedName name="_xlnm.Print_Area" localSheetId="15">Comunicação!$A$1:$C$176</definedName>
    <definedName name="_xlnm.Print_Area" localSheetId="16">Deslocamento!$A$1:$C$175</definedName>
    <definedName name="_xlnm.Print_Area" localSheetId="13">'Dia do arquiteto'!$A$1:$C$177</definedName>
    <definedName name="_xlnm.Print_Area" localSheetId="19">F.A.!$A$1:$C$170</definedName>
    <definedName name="_xlnm.Print_Area" localSheetId="10">Fiscalização!$A$1:$C$173</definedName>
    <definedName name="_xlnm.Print_Area" localSheetId="1">'Folha aditivada'!$A$1:$L$34</definedName>
    <definedName name="_xlnm.Print_Area" localSheetId="3">'FOLHA-ADM'!$A$1:$L$34</definedName>
    <definedName name="_xlnm.Print_Area" localSheetId="5">'Folha-Atend'!$A$1:$L$34</definedName>
    <definedName name="_xlnm.Print_Area" localSheetId="4">'Folha-Fiscal'!$A$1:$L$34</definedName>
    <definedName name="_xlnm.Print_Area" localSheetId="0">'RECEITA 2018'!$A$1:$F$30</definedName>
    <definedName name="_xlnm.Print_Area" localSheetId="20">Reserva!$A$1:$C$177</definedName>
    <definedName name="_xlnm.Print_Area" localSheetId="24">Sede!$A$1:$C$164</definedName>
    <definedName name="_xlnm.Print_Area" localSheetId="7">SICCAU!$A$1:$C$18</definedName>
    <definedName name="_xlnm.Print_Area" localSheetId="12">'Sou arquiteto, e agora '!$A$1:$C$176</definedName>
  </definedNames>
  <calcPr calcId="144525"/>
</workbook>
</file>

<file path=xl/calcChain.xml><?xml version="1.0" encoding="utf-8"?>
<calcChain xmlns="http://schemas.openxmlformats.org/spreadsheetml/2006/main">
  <c r="F21" i="85" l="1"/>
  <c r="F19" i="85"/>
  <c r="F17" i="85"/>
  <c r="F15" i="85"/>
  <c r="F13" i="85"/>
  <c r="K12" i="85"/>
  <c r="M11" i="85"/>
  <c r="E11" i="85"/>
  <c r="F11" i="85" s="1"/>
  <c r="K9" i="85"/>
  <c r="E9" i="85"/>
  <c r="F9" i="85" s="1"/>
  <c r="E5" i="85"/>
  <c r="D5" i="85"/>
  <c r="L4" i="85"/>
  <c r="K4" i="85"/>
  <c r="M4" i="85" s="1"/>
  <c r="M3" i="85"/>
  <c r="E3" i="85"/>
  <c r="D3" i="85"/>
  <c r="L12" i="85"/>
  <c r="E2" i="85"/>
  <c r="D2" i="85"/>
  <c r="M12" i="85" l="1"/>
  <c r="F3" i="85"/>
  <c r="F5" i="85"/>
  <c r="M2" i="85"/>
  <c r="F2" i="85"/>
  <c r="L9" i="85"/>
  <c r="L10" i="85" s="1"/>
  <c r="D4" i="85"/>
  <c r="D6" i="85" s="1"/>
  <c r="K10" i="85"/>
  <c r="E4" i="85"/>
  <c r="M10" i="85" l="1"/>
  <c r="M9" i="85"/>
  <c r="D12" i="85"/>
  <c r="D22" i="85"/>
  <c r="D20" i="85"/>
  <c r="D18" i="85"/>
  <c r="D16" i="85"/>
  <c r="D14" i="85"/>
  <c r="D10" i="85"/>
  <c r="E6" i="85"/>
  <c r="F4" i="85"/>
  <c r="E22" i="85" l="1"/>
  <c r="F22" i="85" s="1"/>
  <c r="E20" i="85"/>
  <c r="F20" i="85" s="1"/>
  <c r="E18" i="85"/>
  <c r="F18" i="85" s="1"/>
  <c r="E16" i="85"/>
  <c r="F16" i="85" s="1"/>
  <c r="E14" i="85"/>
  <c r="F14" i="85" s="1"/>
  <c r="F6" i="85"/>
  <c r="E12" i="85"/>
  <c r="F12" i="85" s="1"/>
  <c r="E10" i="85"/>
  <c r="F10" i="85" s="1"/>
  <c r="C107" i="58" l="1"/>
  <c r="C28" i="58"/>
  <c r="C106" i="58"/>
  <c r="C53" i="58"/>
  <c r="C74" i="54"/>
  <c r="C82" i="54"/>
  <c r="C121" i="54"/>
  <c r="D28" i="41" l="1"/>
  <c r="E28" i="41" s="1"/>
  <c r="D27" i="41"/>
  <c r="E27" i="41" s="1"/>
  <c r="D26" i="41"/>
  <c r="E26" i="41" s="1"/>
  <c r="D25" i="41"/>
  <c r="E25" i="41" s="1"/>
  <c r="D24" i="41"/>
  <c r="E24" i="41" s="1"/>
  <c r="C23" i="41"/>
  <c r="C29" i="41" s="1"/>
  <c r="B23" i="41"/>
  <c r="B29" i="41" s="1"/>
  <c r="D20" i="41"/>
  <c r="E20" i="41" s="1"/>
  <c r="D19" i="41"/>
  <c r="E19" i="41" s="1"/>
  <c r="C18" i="41"/>
  <c r="B18" i="41"/>
  <c r="D17" i="41"/>
  <c r="E17" i="41" s="1"/>
  <c r="D16" i="41"/>
  <c r="E16" i="41" s="1"/>
  <c r="D15" i="41"/>
  <c r="E15" i="41" s="1"/>
  <c r="D14" i="41"/>
  <c r="E14" i="41" s="1"/>
  <c r="D13" i="41"/>
  <c r="E13" i="41" s="1"/>
  <c r="D12" i="41"/>
  <c r="E12" i="41" s="1"/>
  <c r="D11" i="41"/>
  <c r="E11" i="41" s="1"/>
  <c r="C10" i="41"/>
  <c r="B10" i="41"/>
  <c r="D9" i="41"/>
  <c r="E9" i="41" s="1"/>
  <c r="D8" i="41"/>
  <c r="E8" i="41" s="1"/>
  <c r="C7" i="41"/>
  <c r="D7" i="41" s="1"/>
  <c r="E7" i="41" s="1"/>
  <c r="B7" i="41"/>
  <c r="D18" i="41" l="1"/>
  <c r="E18" i="41" s="1"/>
  <c r="B6" i="41"/>
  <c r="B5" i="41" s="1"/>
  <c r="B4" i="41" s="1"/>
  <c r="B21" i="41" s="1"/>
  <c r="B30" i="41" s="1"/>
  <c r="D23" i="41"/>
  <c r="E23" i="41" s="1"/>
  <c r="F26" i="41"/>
  <c r="F27" i="41"/>
  <c r="F23" i="41"/>
  <c r="F24" i="41"/>
  <c r="F29" i="41"/>
  <c r="F28" i="41"/>
  <c r="D29" i="41"/>
  <c r="E29" i="41" s="1"/>
  <c r="F25" i="41"/>
  <c r="D10" i="41"/>
  <c r="E10" i="41" s="1"/>
  <c r="C6" i="41"/>
  <c r="C175" i="94"/>
  <c r="C174" i="94" s="1"/>
  <c r="C173" i="94" s="1"/>
  <c r="C172" i="94"/>
  <c r="C171" i="94" s="1"/>
  <c r="C170" i="94"/>
  <c r="C169" i="94"/>
  <c r="C168" i="94"/>
  <c r="C165" i="94"/>
  <c r="C164" i="94" s="1"/>
  <c r="C163" i="94"/>
  <c r="C162" i="94"/>
  <c r="C161" i="94"/>
  <c r="C159" i="94"/>
  <c r="C158" i="94"/>
  <c r="C157" i="94"/>
  <c r="C156" i="94"/>
  <c r="C155" i="94"/>
  <c r="C154" i="94"/>
  <c r="C153" i="94"/>
  <c r="C152" i="94"/>
  <c r="C151" i="94"/>
  <c r="C149" i="94"/>
  <c r="C148" i="94" s="1"/>
  <c r="C146" i="94"/>
  <c r="C145" i="94" s="1"/>
  <c r="C144" i="94"/>
  <c r="C143" i="94"/>
  <c r="C142" i="94"/>
  <c r="C140" i="94"/>
  <c r="C139" i="94"/>
  <c r="C136" i="94"/>
  <c r="C134" i="94"/>
  <c r="C130" i="94"/>
  <c r="C129" i="94"/>
  <c r="C128" i="94"/>
  <c r="C126" i="94" s="1"/>
  <c r="C123" i="94"/>
  <c r="C121" i="94"/>
  <c r="C120" i="94" s="1"/>
  <c r="C119" i="94"/>
  <c r="C118" i="94" s="1"/>
  <c r="C116" i="94"/>
  <c r="C115" i="94" s="1"/>
  <c r="C114" i="94"/>
  <c r="C111" i="94"/>
  <c r="C110" i="94"/>
  <c r="C107" i="94"/>
  <c r="C106" i="94"/>
  <c r="C103" i="94"/>
  <c r="C102" i="94"/>
  <c r="C101" i="94"/>
  <c r="C100" i="94"/>
  <c r="C99" i="94"/>
  <c r="C98" i="94"/>
  <c r="C97" i="94"/>
  <c r="C96" i="94"/>
  <c r="C95" i="94"/>
  <c r="C94" i="94"/>
  <c r="C92" i="94"/>
  <c r="C91" i="94"/>
  <c r="C90" i="94"/>
  <c r="C89" i="94"/>
  <c r="C88" i="94"/>
  <c r="C87" i="94"/>
  <c r="C86" i="94"/>
  <c r="C85" i="94"/>
  <c r="C84" i="94"/>
  <c r="C83" i="94"/>
  <c r="C82" i="94"/>
  <c r="C81" i="94"/>
  <c r="C79" i="94"/>
  <c r="C78" i="94"/>
  <c r="C77" i="94"/>
  <c r="C76" i="94"/>
  <c r="C73" i="94"/>
  <c r="C72" i="94"/>
  <c r="C71" i="94"/>
  <c r="C70" i="94"/>
  <c r="C69" i="94"/>
  <c r="C68" i="94"/>
  <c r="C67" i="94"/>
  <c r="C66" i="94"/>
  <c r="C63" i="94"/>
  <c r="C62" i="94"/>
  <c r="C61" i="94"/>
  <c r="C59" i="94"/>
  <c r="C58" i="94"/>
  <c r="C55" i="94" s="1"/>
  <c r="C53" i="94"/>
  <c r="C52" i="94" s="1"/>
  <c r="C51" i="94"/>
  <c r="C50" i="94"/>
  <c r="C49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27" i="94"/>
  <c r="C26" i="94"/>
  <c r="C25" i="94"/>
  <c r="C24" i="94"/>
  <c r="C23" i="94"/>
  <c r="C21" i="94"/>
  <c r="C20" i="94"/>
  <c r="C19" i="94"/>
  <c r="C17" i="94"/>
  <c r="C16" i="94"/>
  <c r="C15" i="94"/>
  <c r="C14" i="94"/>
  <c r="C13" i="94"/>
  <c r="C12" i="94"/>
  <c r="C11" i="94"/>
  <c r="C10" i="94"/>
  <c r="C175" i="93"/>
  <c r="C174" i="93" s="1"/>
  <c r="C173" i="93" s="1"/>
  <c r="C172" i="93"/>
  <c r="C171" i="93" s="1"/>
  <c r="C170" i="93"/>
  <c r="C169" i="93"/>
  <c r="C168" i="93"/>
  <c r="C165" i="93"/>
  <c r="C164" i="93" s="1"/>
  <c r="C163" i="93"/>
  <c r="C162" i="93"/>
  <c r="C161" i="93"/>
  <c r="C159" i="93"/>
  <c r="C158" i="93"/>
  <c r="C157" i="93"/>
  <c r="C156" i="93"/>
  <c r="C155" i="93"/>
  <c r="C154" i="93"/>
  <c r="C153" i="93"/>
  <c r="C152" i="93"/>
  <c r="C151" i="93"/>
  <c r="C149" i="93"/>
  <c r="C148" i="93" s="1"/>
  <c r="C146" i="93"/>
  <c r="C145" i="93" s="1"/>
  <c r="C144" i="93"/>
  <c r="C143" i="93"/>
  <c r="C142" i="93"/>
  <c r="C140" i="93"/>
  <c r="C139" i="93"/>
  <c r="C136" i="93"/>
  <c r="C134" i="93"/>
  <c r="C130" i="93"/>
  <c r="C129" i="93" s="1"/>
  <c r="C128" i="93"/>
  <c r="C126" i="93" s="1"/>
  <c r="C123" i="93"/>
  <c r="C121" i="93"/>
  <c r="C120" i="93" s="1"/>
  <c r="C119" i="93"/>
  <c r="C118" i="93" s="1"/>
  <c r="C116" i="93"/>
  <c r="C115" i="93" s="1"/>
  <c r="C114" i="93"/>
  <c r="C111" i="93"/>
  <c r="C110" i="93"/>
  <c r="C107" i="93"/>
  <c r="C106" i="93"/>
  <c r="C103" i="93"/>
  <c r="C102" i="93"/>
  <c r="C101" i="93"/>
  <c r="C100" i="93"/>
  <c r="C99" i="93"/>
  <c r="C98" i="93"/>
  <c r="C97" i="93"/>
  <c r="C96" i="93"/>
  <c r="C95" i="93"/>
  <c r="C94" i="93"/>
  <c r="C93" i="93"/>
  <c r="C92" i="93"/>
  <c r="C91" i="93"/>
  <c r="C90" i="93"/>
  <c r="C89" i="93"/>
  <c r="C88" i="93"/>
  <c r="C87" i="93"/>
  <c r="C86" i="93"/>
  <c r="C85" i="93"/>
  <c r="C84" i="93"/>
  <c r="C83" i="93"/>
  <c r="C82" i="93"/>
  <c r="C81" i="93"/>
  <c r="C79" i="93"/>
  <c r="C78" i="93"/>
  <c r="C77" i="93"/>
  <c r="C73" i="93"/>
  <c r="C72" i="93"/>
  <c r="C71" i="93"/>
  <c r="C70" i="93"/>
  <c r="C69" i="93"/>
  <c r="C68" i="93"/>
  <c r="C67" i="93"/>
  <c r="C66" i="93"/>
  <c r="C63" i="93"/>
  <c r="C62" i="93"/>
  <c r="C61" i="93"/>
  <c r="C59" i="93"/>
  <c r="C58" i="93"/>
  <c r="C53" i="93"/>
  <c r="C52" i="93" s="1"/>
  <c r="C51" i="93"/>
  <c r="C50" i="93"/>
  <c r="C49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27" i="93"/>
  <c r="C26" i="93"/>
  <c r="C25" i="93"/>
  <c r="C24" i="93"/>
  <c r="C23" i="93"/>
  <c r="C21" i="93"/>
  <c r="C20" i="93"/>
  <c r="C19" i="93"/>
  <c r="C17" i="93"/>
  <c r="C16" i="93"/>
  <c r="C15" i="93"/>
  <c r="C14" i="93"/>
  <c r="C13" i="93"/>
  <c r="C12" i="93"/>
  <c r="C11" i="93"/>
  <c r="C10" i="93"/>
  <c r="C175" i="92"/>
  <c r="C174" i="92" s="1"/>
  <c r="C173" i="92" s="1"/>
  <c r="C172" i="92"/>
  <c r="C171" i="92" s="1"/>
  <c r="C170" i="92"/>
  <c r="C169" i="92"/>
  <c r="C168" i="92"/>
  <c r="C167" i="92" s="1"/>
  <c r="C165" i="92"/>
  <c r="C164" i="92" s="1"/>
  <c r="C163" i="92"/>
  <c r="C162" i="92"/>
  <c r="C161" i="92"/>
  <c r="C159" i="92"/>
  <c r="C158" i="92"/>
  <c r="C157" i="92"/>
  <c r="C156" i="92"/>
  <c r="C155" i="92"/>
  <c r="C154" i="92"/>
  <c r="C153" i="92"/>
  <c r="C152" i="92"/>
  <c r="C151" i="92"/>
  <c r="C149" i="92"/>
  <c r="C148" i="92" s="1"/>
  <c r="C146" i="92"/>
  <c r="C145" i="92" s="1"/>
  <c r="C144" i="92"/>
  <c r="C143" i="92"/>
  <c r="C142" i="92"/>
  <c r="C140" i="92"/>
  <c r="C139" i="92"/>
  <c r="C138" i="92"/>
  <c r="C137" i="92"/>
  <c r="C136" i="92"/>
  <c r="C135" i="92"/>
  <c r="C134" i="92"/>
  <c r="C133" i="92"/>
  <c r="C131" i="92" s="1"/>
  <c r="C132" i="92"/>
  <c r="C130" i="92"/>
  <c r="C129" i="92"/>
  <c r="C128" i="92"/>
  <c r="C127" i="92"/>
  <c r="C126" i="92" s="1"/>
  <c r="C123" i="92"/>
  <c r="C122" i="92"/>
  <c r="C121" i="92"/>
  <c r="C119" i="92"/>
  <c r="C118" i="92" s="1"/>
  <c r="C116" i="92"/>
  <c r="C115" i="92"/>
  <c r="C114" i="92"/>
  <c r="C111" i="92"/>
  <c r="C110" i="92"/>
  <c r="C109" i="92"/>
  <c r="C108" i="92" s="1"/>
  <c r="C107" i="92"/>
  <c r="C106" i="92"/>
  <c r="C105" i="92"/>
  <c r="C103" i="92"/>
  <c r="C102" i="92"/>
  <c r="C101" i="92"/>
  <c r="C100" i="92"/>
  <c r="C99" i="92"/>
  <c r="C98" i="92"/>
  <c r="C97" i="92"/>
  <c r="C96" i="92"/>
  <c r="C95" i="92"/>
  <c r="C94" i="92"/>
  <c r="C93" i="92"/>
  <c r="C92" i="92"/>
  <c r="C91" i="92"/>
  <c r="C90" i="92"/>
  <c r="C89" i="92"/>
  <c r="C88" i="92"/>
  <c r="C87" i="92"/>
  <c r="C86" i="92"/>
  <c r="C85" i="92"/>
  <c r="C84" i="92"/>
  <c r="C83" i="92"/>
  <c r="C82" i="92"/>
  <c r="C81" i="92"/>
  <c r="C79" i="92"/>
  <c r="C78" i="92"/>
  <c r="C74" i="92" s="1"/>
  <c r="C77" i="92"/>
  <c r="C76" i="92"/>
  <c r="C72" i="92"/>
  <c r="C71" i="92"/>
  <c r="C70" i="92"/>
  <c r="C69" i="92"/>
  <c r="C68" i="92"/>
  <c r="C65" i="92" s="1"/>
  <c r="C67" i="92"/>
  <c r="C66" i="92"/>
  <c r="C63" i="92"/>
  <c r="C60" i="92" s="1"/>
  <c r="C62" i="92"/>
  <c r="C61" i="92"/>
  <c r="C59" i="92"/>
  <c r="C58" i="92"/>
  <c r="C53" i="92"/>
  <c r="C52" i="92"/>
  <c r="C51" i="92"/>
  <c r="C50" i="92"/>
  <c r="C49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27" i="92"/>
  <c r="C26" i="92"/>
  <c r="C25" i="92"/>
  <c r="C24" i="92"/>
  <c r="C23" i="92"/>
  <c r="C21" i="92"/>
  <c r="C20" i="92"/>
  <c r="C19" i="92"/>
  <c r="C18" i="92" s="1"/>
  <c r="C17" i="92"/>
  <c r="C16" i="92"/>
  <c r="C15" i="92"/>
  <c r="C14" i="92"/>
  <c r="C13" i="92"/>
  <c r="C12" i="92"/>
  <c r="C11" i="92"/>
  <c r="C10" i="92"/>
  <c r="C105" i="94" l="1"/>
  <c r="C166" i="92"/>
  <c r="C141" i="92"/>
  <c r="C125" i="92" s="1"/>
  <c r="C150" i="92"/>
  <c r="C9" i="92"/>
  <c r="C30" i="92"/>
  <c r="C29" i="92" s="1"/>
  <c r="C22" i="92"/>
  <c r="C48" i="92"/>
  <c r="C55" i="92"/>
  <c r="C120" i="92"/>
  <c r="C160" i="92"/>
  <c r="C9" i="94"/>
  <c r="C109" i="94"/>
  <c r="C108" i="94" s="1"/>
  <c r="C150" i="94"/>
  <c r="C74" i="94"/>
  <c r="C167" i="94"/>
  <c r="C18" i="94"/>
  <c r="C48" i="94"/>
  <c r="C47" i="94" s="1"/>
  <c r="C117" i="93"/>
  <c r="C9" i="93"/>
  <c r="C30" i="93"/>
  <c r="C29" i="93" s="1"/>
  <c r="C48" i="93"/>
  <c r="C47" i="93" s="1"/>
  <c r="C150" i="93"/>
  <c r="C74" i="93"/>
  <c r="C167" i="93"/>
  <c r="C166" i="93" s="1"/>
  <c r="C60" i="93"/>
  <c r="C131" i="93"/>
  <c r="D6" i="41"/>
  <c r="E6" i="41" s="1"/>
  <c r="C5" i="41"/>
  <c r="C166" i="94"/>
  <c r="C65" i="94"/>
  <c r="C30" i="94"/>
  <c r="C29" i="94" s="1"/>
  <c r="C60" i="94"/>
  <c r="C117" i="94"/>
  <c r="C141" i="94"/>
  <c r="C160" i="94"/>
  <c r="C22" i="94"/>
  <c r="C8" i="94" s="1"/>
  <c r="C7" i="94" s="1"/>
  <c r="C131" i="94"/>
  <c r="C18" i="93"/>
  <c r="C55" i="93"/>
  <c r="C105" i="93"/>
  <c r="C160" i="93"/>
  <c r="C147" i="93" s="1"/>
  <c r="C22" i="93"/>
  <c r="C65" i="93"/>
  <c r="C109" i="93"/>
  <c r="C108" i="93" s="1"/>
  <c r="C141" i="93"/>
  <c r="C125" i="93" s="1"/>
  <c r="C117" i="92"/>
  <c r="C47" i="92"/>
  <c r="C54" i="92"/>
  <c r="C147" i="92"/>
  <c r="C28" i="59"/>
  <c r="C124" i="93" l="1"/>
  <c r="C8" i="92"/>
  <c r="C7" i="92" s="1"/>
  <c r="C6" i="92" s="1"/>
  <c r="C125" i="94"/>
  <c r="C124" i="94" s="1"/>
  <c r="C147" i="94"/>
  <c r="C54" i="94"/>
  <c r="C54" i="93"/>
  <c r="C8" i="93"/>
  <c r="C7" i="93" s="1"/>
  <c r="C6" i="93" s="1"/>
  <c r="C5" i="93" s="1"/>
  <c r="C4" i="93" s="1"/>
  <c r="C3" i="93" s="1"/>
  <c r="D5" i="41"/>
  <c r="E5" i="41" s="1"/>
  <c r="C4" i="41"/>
  <c r="C6" i="94"/>
  <c r="C124" i="92"/>
  <c r="C18" i="91"/>
  <c r="B18" i="91"/>
  <c r="C5" i="92" l="1"/>
  <c r="C4" i="92" s="1"/>
  <c r="C3" i="92" s="1"/>
  <c r="C5" i="94"/>
  <c r="C4" i="94" s="1"/>
  <c r="C3" i="94" s="1"/>
  <c r="C21" i="41"/>
  <c r="F4" i="41" s="1"/>
  <c r="D4" i="41"/>
  <c r="E4" i="41" s="1"/>
  <c r="K18" i="87"/>
  <c r="K17" i="87"/>
  <c r="C83" i="59"/>
  <c r="C77" i="59"/>
  <c r="C50" i="59"/>
  <c r="C83" i="61"/>
  <c r="C101" i="60"/>
  <c r="F27" i="86"/>
  <c r="C27" i="86"/>
  <c r="D27" i="86" s="1"/>
  <c r="C26" i="86"/>
  <c r="F26" i="86" s="1"/>
  <c r="C25" i="86"/>
  <c r="F25" i="86" s="1"/>
  <c r="C24" i="86"/>
  <c r="F24" i="86" s="1"/>
  <c r="F23" i="86"/>
  <c r="G23" i="86" s="1"/>
  <c r="C23" i="86"/>
  <c r="D23" i="86" s="1"/>
  <c r="C22" i="86"/>
  <c r="F22" i="86" s="1"/>
  <c r="C21" i="86"/>
  <c r="F21" i="86" s="1"/>
  <c r="C20" i="86"/>
  <c r="F20" i="86" s="1"/>
  <c r="K17" i="86"/>
  <c r="K18" i="86" s="1"/>
  <c r="C11" i="86"/>
  <c r="C6" i="86"/>
  <c r="C27" i="87"/>
  <c r="F27" i="87" s="1"/>
  <c r="C26" i="87"/>
  <c r="D26" i="87" s="1"/>
  <c r="F25" i="87"/>
  <c r="C25" i="87"/>
  <c r="C24" i="87"/>
  <c r="F24" i="87" s="1"/>
  <c r="C23" i="87"/>
  <c r="F23" i="87" s="1"/>
  <c r="C22" i="87"/>
  <c r="D22" i="87" s="1"/>
  <c r="C21" i="87"/>
  <c r="F21" i="87" s="1"/>
  <c r="C20" i="87"/>
  <c r="C11" i="87"/>
  <c r="C6" i="87"/>
  <c r="D25" i="87" s="1"/>
  <c r="C27" i="83"/>
  <c r="D27" i="83" s="1"/>
  <c r="C26" i="83"/>
  <c r="F26" i="83" s="1"/>
  <c r="F25" i="83"/>
  <c r="G25" i="83" s="1"/>
  <c r="C25" i="83"/>
  <c r="D25" i="83" s="1"/>
  <c r="C24" i="83"/>
  <c r="F24" i="83" s="1"/>
  <c r="C23" i="83"/>
  <c r="D23" i="83" s="1"/>
  <c r="C22" i="83"/>
  <c r="F22" i="83" s="1"/>
  <c r="F21" i="83"/>
  <c r="G21" i="83" s="1"/>
  <c r="D21" i="83"/>
  <c r="C21" i="83"/>
  <c r="F20" i="83"/>
  <c r="C20" i="83"/>
  <c r="K18" i="83"/>
  <c r="K17" i="83"/>
  <c r="C11" i="83"/>
  <c r="C6" i="83"/>
  <c r="D21" i="41" l="1"/>
  <c r="F15" i="41"/>
  <c r="F16" i="41"/>
  <c r="F8" i="41"/>
  <c r="F19" i="41"/>
  <c r="F9" i="41"/>
  <c r="C30" i="41"/>
  <c r="F18" i="41"/>
  <c r="F12" i="41"/>
  <c r="F11" i="41"/>
  <c r="F7" i="41"/>
  <c r="F21" i="41"/>
  <c r="F17" i="41"/>
  <c r="F13" i="41"/>
  <c r="F20" i="41"/>
  <c r="F14" i="41"/>
  <c r="F10" i="41"/>
  <c r="F6" i="41"/>
  <c r="F5" i="41"/>
  <c r="D20" i="86"/>
  <c r="D24" i="86"/>
  <c r="C19" i="87"/>
  <c r="C31" i="87" s="1"/>
  <c r="D24" i="83"/>
  <c r="G25" i="86"/>
  <c r="H20" i="86"/>
  <c r="G21" i="86"/>
  <c r="F19" i="86"/>
  <c r="G26" i="86"/>
  <c r="G22" i="86"/>
  <c r="D11" i="86"/>
  <c r="H24" i="86"/>
  <c r="D21" i="86"/>
  <c r="D25" i="86"/>
  <c r="G27" i="86"/>
  <c r="C4" i="86"/>
  <c r="H25" i="86" s="1"/>
  <c r="C19" i="86"/>
  <c r="G20" i="86"/>
  <c r="D22" i="86"/>
  <c r="H23" i="86"/>
  <c r="G24" i="86"/>
  <c r="D26" i="86"/>
  <c r="G24" i="87"/>
  <c r="G27" i="87"/>
  <c r="C32" i="87"/>
  <c r="D19" i="87"/>
  <c r="G23" i="87"/>
  <c r="G21" i="87"/>
  <c r="F22" i="87"/>
  <c r="D23" i="87"/>
  <c r="G25" i="87"/>
  <c r="F26" i="87"/>
  <c r="D27" i="87"/>
  <c r="D20" i="87"/>
  <c r="D24" i="87"/>
  <c r="F20" i="87"/>
  <c r="D21" i="87"/>
  <c r="C4" i="87"/>
  <c r="H21" i="87" s="1"/>
  <c r="G26" i="83"/>
  <c r="G22" i="83"/>
  <c r="C19" i="83"/>
  <c r="G20" i="83"/>
  <c r="D26" i="83"/>
  <c r="D20" i="83"/>
  <c r="F23" i="83"/>
  <c r="F27" i="83"/>
  <c r="C4" i="83"/>
  <c r="D11" i="83" s="1"/>
  <c r="D22" i="83"/>
  <c r="G24" i="83"/>
  <c r="K13" i="89"/>
  <c r="D30" i="41" l="1"/>
  <c r="E21" i="41"/>
  <c r="C33" i="87"/>
  <c r="C30" i="87"/>
  <c r="F30" i="87" s="1"/>
  <c r="H26" i="86"/>
  <c r="C33" i="86"/>
  <c r="D19" i="86"/>
  <c r="C31" i="86"/>
  <c r="C30" i="86"/>
  <c r="C32" i="86"/>
  <c r="H22" i="86"/>
  <c r="H19" i="86"/>
  <c r="G19" i="86"/>
  <c r="D12" i="86"/>
  <c r="D9" i="86"/>
  <c r="D7" i="86"/>
  <c r="D10" i="86"/>
  <c r="D8" i="86"/>
  <c r="H27" i="86"/>
  <c r="H21" i="86"/>
  <c r="G20" i="87"/>
  <c r="F19" i="87"/>
  <c r="H20" i="87"/>
  <c r="H26" i="87"/>
  <c r="G26" i="87"/>
  <c r="F32" i="87"/>
  <c r="H24" i="87"/>
  <c r="F33" i="87"/>
  <c r="D8" i="87"/>
  <c r="D7" i="87"/>
  <c r="D10" i="87"/>
  <c r="D12" i="87"/>
  <c r="D9" i="87"/>
  <c r="H23" i="87"/>
  <c r="C29" i="87"/>
  <c r="D11" i="87"/>
  <c r="H22" i="87"/>
  <c r="G22" i="87"/>
  <c r="F31" i="87"/>
  <c r="H27" i="87"/>
  <c r="H25" i="87"/>
  <c r="H23" i="83"/>
  <c r="G23" i="83"/>
  <c r="H26" i="83"/>
  <c r="H24" i="83"/>
  <c r="G27" i="83"/>
  <c r="H27" i="83"/>
  <c r="C33" i="83"/>
  <c r="D19" i="83"/>
  <c r="C30" i="83"/>
  <c r="C32" i="83"/>
  <c r="C31" i="83"/>
  <c r="D12" i="83"/>
  <c r="D9" i="83"/>
  <c r="D10" i="83"/>
  <c r="D8" i="83"/>
  <c r="D7" i="83"/>
  <c r="H21" i="83"/>
  <c r="H20" i="83"/>
  <c r="H25" i="83"/>
  <c r="F19" i="83"/>
  <c r="H22" i="83"/>
  <c r="C105" i="60"/>
  <c r="C104" i="60"/>
  <c r="F32" i="86" l="1"/>
  <c r="D6" i="86"/>
  <c r="C29" i="86"/>
  <c r="F30" i="86"/>
  <c r="F33" i="86"/>
  <c r="F31" i="86"/>
  <c r="H31" i="87"/>
  <c r="G31" i="87"/>
  <c r="D6" i="87"/>
  <c r="H32" i="87"/>
  <c r="G32" i="87"/>
  <c r="G33" i="87"/>
  <c r="H33" i="87"/>
  <c r="C17" i="87"/>
  <c r="H19" i="87"/>
  <c r="G19" i="87"/>
  <c r="F29" i="87"/>
  <c r="H30" i="87"/>
  <c r="G30" i="87"/>
  <c r="C29" i="83"/>
  <c r="F30" i="83"/>
  <c r="H19" i="83"/>
  <c r="G19" i="83"/>
  <c r="F31" i="83"/>
  <c r="D6" i="83"/>
  <c r="F32" i="83"/>
  <c r="F33" i="83"/>
  <c r="C50" i="60"/>
  <c r="C27" i="80"/>
  <c r="D27" i="80" s="1"/>
  <c r="C26" i="80"/>
  <c r="F26" i="80" s="1"/>
  <c r="H26" i="80" s="1"/>
  <c r="C25" i="80"/>
  <c r="F25" i="80" s="1"/>
  <c r="G25" i="80" s="1"/>
  <c r="C24" i="80"/>
  <c r="F24" i="80" s="1"/>
  <c r="C23" i="80"/>
  <c r="F23" i="80" s="1"/>
  <c r="C22" i="80"/>
  <c r="F22" i="80" s="1"/>
  <c r="H22" i="80" s="1"/>
  <c r="C21" i="80"/>
  <c r="F21" i="80" s="1"/>
  <c r="G21" i="80" s="1"/>
  <c r="C20" i="80"/>
  <c r="F20" i="80" s="1"/>
  <c r="K17" i="80"/>
  <c r="C11" i="80"/>
  <c r="C6" i="80"/>
  <c r="D25" i="80" s="1"/>
  <c r="C4" i="80"/>
  <c r="D7" i="80" s="1"/>
  <c r="C17" i="86" l="1"/>
  <c r="H33" i="86"/>
  <c r="G33" i="86"/>
  <c r="G32" i="86"/>
  <c r="H32" i="86"/>
  <c r="G31" i="86"/>
  <c r="H31" i="86"/>
  <c r="G30" i="86"/>
  <c r="F29" i="86"/>
  <c r="H30" i="86"/>
  <c r="G29" i="87"/>
  <c r="H29" i="87"/>
  <c r="F17" i="87"/>
  <c r="J13" i="87"/>
  <c r="D17" i="87"/>
  <c r="D15" i="87" s="1"/>
  <c r="C15" i="87"/>
  <c r="H33" i="83"/>
  <c r="G33" i="83"/>
  <c r="C17" i="83"/>
  <c r="H32" i="83"/>
  <c r="G32" i="83"/>
  <c r="H31" i="83"/>
  <c r="G31" i="83"/>
  <c r="G30" i="83"/>
  <c r="H30" i="83"/>
  <c r="F29" i="83"/>
  <c r="K18" i="80"/>
  <c r="C19" i="80"/>
  <c r="C31" i="80" s="1"/>
  <c r="F31" i="80" s="1"/>
  <c r="D26" i="80"/>
  <c r="D22" i="80"/>
  <c r="G23" i="80"/>
  <c r="H23" i="80"/>
  <c r="H20" i="80"/>
  <c r="G20" i="80"/>
  <c r="H24" i="80"/>
  <c r="G24" i="80"/>
  <c r="D8" i="80"/>
  <c r="D11" i="80"/>
  <c r="D9" i="80"/>
  <c r="D6" i="80" s="1"/>
  <c r="D23" i="80"/>
  <c r="D10" i="80"/>
  <c r="D20" i="80"/>
  <c r="H21" i="80"/>
  <c r="G22" i="80"/>
  <c r="D24" i="80"/>
  <c r="H25" i="80"/>
  <c r="G26" i="80"/>
  <c r="F27" i="80"/>
  <c r="F19" i="80" s="1"/>
  <c r="C30" i="80"/>
  <c r="D12" i="80"/>
  <c r="D19" i="80"/>
  <c r="D21" i="80"/>
  <c r="K17" i="89"/>
  <c r="C15" i="86" l="1"/>
  <c r="J13" i="86"/>
  <c r="D17" i="86"/>
  <c r="D15" i="86" s="1"/>
  <c r="H29" i="86"/>
  <c r="G29" i="86"/>
  <c r="F17" i="86"/>
  <c r="L13" i="87"/>
  <c r="I13" i="87"/>
  <c r="F15" i="87"/>
  <c r="G15" i="87" s="1"/>
  <c r="D32" i="87"/>
  <c r="D31" i="87"/>
  <c r="D30" i="87"/>
  <c r="D33" i="87"/>
  <c r="D29" i="87"/>
  <c r="G17" i="87"/>
  <c r="H17" i="87"/>
  <c r="C15" i="83"/>
  <c r="J13" i="83"/>
  <c r="D17" i="83"/>
  <c r="D15" i="83" s="1"/>
  <c r="H29" i="83"/>
  <c r="G29" i="83"/>
  <c r="F17" i="83"/>
  <c r="C32" i="80"/>
  <c r="C33" i="80"/>
  <c r="F33" i="80" s="1"/>
  <c r="G27" i="80"/>
  <c r="H27" i="80"/>
  <c r="H31" i="80"/>
  <c r="G31" i="80"/>
  <c r="C29" i="80"/>
  <c r="F30" i="80"/>
  <c r="F32" i="80"/>
  <c r="G19" i="80"/>
  <c r="H19" i="80"/>
  <c r="H17" i="86" l="1"/>
  <c r="G17" i="86"/>
  <c r="L13" i="86"/>
  <c r="I13" i="86"/>
  <c r="F15" i="86"/>
  <c r="G15" i="86" s="1"/>
  <c r="D32" i="86"/>
  <c r="D30" i="86"/>
  <c r="D31" i="86"/>
  <c r="D33" i="86"/>
  <c r="D29" i="86"/>
  <c r="H17" i="83"/>
  <c r="G17" i="83"/>
  <c r="I13" i="83"/>
  <c r="L13" i="83"/>
  <c r="F15" i="83"/>
  <c r="G15" i="83" s="1"/>
  <c r="D31" i="83"/>
  <c r="D33" i="83"/>
  <c r="D30" i="83"/>
  <c r="D32" i="83"/>
  <c r="D29" i="83"/>
  <c r="F29" i="80"/>
  <c r="H30" i="80"/>
  <c r="G30" i="80"/>
  <c r="C17" i="80"/>
  <c r="G32" i="80"/>
  <c r="H32" i="80"/>
  <c r="H33" i="80"/>
  <c r="G33" i="80"/>
  <c r="C27" i="89"/>
  <c r="C26" i="89"/>
  <c r="F26" i="89" s="1"/>
  <c r="C25" i="89"/>
  <c r="F25" i="89" s="1"/>
  <c r="C24" i="89"/>
  <c r="F24" i="89" s="1"/>
  <c r="C23" i="89"/>
  <c r="F23" i="89" s="1"/>
  <c r="C22" i="89"/>
  <c r="C21" i="89"/>
  <c r="K18" i="89" s="1"/>
  <c r="C20" i="89"/>
  <c r="F20" i="89" s="1"/>
  <c r="C6" i="89"/>
  <c r="C4" i="89"/>
  <c r="D12" i="89" s="1"/>
  <c r="H29" i="80" l="1"/>
  <c r="G29" i="80"/>
  <c r="F17" i="80"/>
  <c r="J13" i="80"/>
  <c r="D17" i="80"/>
  <c r="D15" i="80" s="1"/>
  <c r="C15" i="80"/>
  <c r="D10" i="89"/>
  <c r="D9" i="89"/>
  <c r="G25" i="89"/>
  <c r="H26" i="89"/>
  <c r="D21" i="89"/>
  <c r="D22" i="89"/>
  <c r="D27" i="89"/>
  <c r="D25" i="89"/>
  <c r="F22" i="89"/>
  <c r="H22" i="89" s="1"/>
  <c r="D26" i="89"/>
  <c r="F21" i="89"/>
  <c r="G21" i="89" s="1"/>
  <c r="C19" i="89"/>
  <c r="C31" i="89" s="1"/>
  <c r="F31" i="89" s="1"/>
  <c r="G23" i="89"/>
  <c r="H23" i="89"/>
  <c r="H24" i="89"/>
  <c r="G24" i="89"/>
  <c r="H20" i="89"/>
  <c r="G20" i="89"/>
  <c r="D23" i="89"/>
  <c r="D7" i="89"/>
  <c r="D11" i="89"/>
  <c r="D20" i="89"/>
  <c r="D24" i="89"/>
  <c r="H25" i="89"/>
  <c r="G26" i="89"/>
  <c r="F27" i="89"/>
  <c r="D8" i="89"/>
  <c r="C78" i="59"/>
  <c r="F15" i="80" l="1"/>
  <c r="G15" i="80" s="1"/>
  <c r="D31" i="80"/>
  <c r="D30" i="80"/>
  <c r="D33" i="80"/>
  <c r="D32" i="80"/>
  <c r="D29" i="80"/>
  <c r="L13" i="80"/>
  <c r="I13" i="80"/>
  <c r="H17" i="80"/>
  <c r="G17" i="80"/>
  <c r="D6" i="89"/>
  <c r="C33" i="89"/>
  <c r="D19" i="89"/>
  <c r="G22" i="89"/>
  <c r="C32" i="89"/>
  <c r="F32" i="89" s="1"/>
  <c r="C30" i="89"/>
  <c r="F30" i="89" s="1"/>
  <c r="H21" i="89"/>
  <c r="F33" i="89"/>
  <c r="G27" i="89"/>
  <c r="H27" i="89"/>
  <c r="H31" i="89"/>
  <c r="G31" i="89"/>
  <c r="F19" i="89"/>
  <c r="E84" i="59"/>
  <c r="C85" i="60"/>
  <c r="C93" i="61"/>
  <c r="C29" i="89" l="1"/>
  <c r="C17" i="89" s="1"/>
  <c r="G19" i="89"/>
  <c r="H19" i="89"/>
  <c r="F29" i="89"/>
  <c r="H30" i="89"/>
  <c r="G30" i="89"/>
  <c r="G32" i="89"/>
  <c r="H32" i="89"/>
  <c r="H33" i="89"/>
  <c r="G33" i="89"/>
  <c r="H29" i="89" l="1"/>
  <c r="G29" i="89"/>
  <c r="D17" i="89"/>
  <c r="D15" i="89" s="1"/>
  <c r="C15" i="89"/>
  <c r="J13" i="89"/>
  <c r="L13" i="89" s="1"/>
  <c r="F17" i="89"/>
  <c r="C62" i="71"/>
  <c r="I13" i="89" l="1"/>
  <c r="F15" i="89"/>
  <c r="D31" i="89"/>
  <c r="D30" i="89"/>
  <c r="D33" i="89"/>
  <c r="D32" i="89"/>
  <c r="D29" i="89"/>
  <c r="H17" i="89"/>
  <c r="C77" i="60" l="1"/>
  <c r="C175" i="84" l="1"/>
  <c r="C174" i="84" s="1"/>
  <c r="C173" i="84" s="1"/>
  <c r="C172" i="84"/>
  <c r="C171" i="84" s="1"/>
  <c r="C170" i="84"/>
  <c r="C169" i="84"/>
  <c r="C168" i="84"/>
  <c r="C165" i="84"/>
  <c r="C164" i="84" s="1"/>
  <c r="C163" i="84"/>
  <c r="C162" i="84"/>
  <c r="C161" i="84"/>
  <c r="C159" i="84"/>
  <c r="C158" i="84"/>
  <c r="C157" i="84"/>
  <c r="C156" i="84"/>
  <c r="C155" i="84"/>
  <c r="C154" i="84"/>
  <c r="C153" i="84"/>
  <c r="C152" i="84"/>
  <c r="C151" i="84"/>
  <c r="C149" i="84"/>
  <c r="C148" i="84"/>
  <c r="C146" i="84"/>
  <c r="C145" i="84" s="1"/>
  <c r="C144" i="84"/>
  <c r="C143" i="84"/>
  <c r="C142" i="84"/>
  <c r="C140" i="84"/>
  <c r="C139" i="84"/>
  <c r="C136" i="84"/>
  <c r="C134" i="84"/>
  <c r="C130" i="84"/>
  <c r="C129" i="84" s="1"/>
  <c r="C128" i="84"/>
  <c r="C126" i="84" s="1"/>
  <c r="C123" i="84"/>
  <c r="C121" i="84"/>
  <c r="C120" i="84" s="1"/>
  <c r="C119" i="84"/>
  <c r="C118" i="84" s="1"/>
  <c r="C116" i="84"/>
  <c r="C115" i="84" s="1"/>
  <c r="C114" i="84"/>
  <c r="C111" i="84"/>
  <c r="C110" i="84"/>
  <c r="C107" i="84"/>
  <c r="C106" i="84"/>
  <c r="C103" i="84"/>
  <c r="C102" i="84"/>
  <c r="C101" i="84"/>
  <c r="C100" i="84"/>
  <c r="C99" i="84"/>
  <c r="C98" i="84"/>
  <c r="C97" i="84"/>
  <c r="C96" i="84"/>
  <c r="C95" i="84"/>
  <c r="C94" i="84"/>
  <c r="C93" i="84"/>
  <c r="C92" i="84"/>
  <c r="C91" i="84"/>
  <c r="C90" i="84"/>
  <c r="C89" i="84"/>
  <c r="C88" i="84"/>
  <c r="C87" i="84"/>
  <c r="C86" i="84"/>
  <c r="C85" i="84"/>
  <c r="C84" i="84"/>
  <c r="C83" i="84"/>
  <c r="C82" i="84"/>
  <c r="C81" i="84"/>
  <c r="C79" i="84"/>
  <c r="C78" i="84"/>
  <c r="C77" i="84"/>
  <c r="C76" i="84"/>
  <c r="C73" i="84"/>
  <c r="C72" i="84"/>
  <c r="C71" i="84"/>
  <c r="C70" i="84"/>
  <c r="C69" i="84"/>
  <c r="C68" i="84"/>
  <c r="C67" i="84"/>
  <c r="C66" i="84"/>
  <c r="C63" i="84"/>
  <c r="C62" i="84"/>
  <c r="C61" i="84"/>
  <c r="C59" i="84"/>
  <c r="C58" i="84"/>
  <c r="C53" i="84"/>
  <c r="C52" i="84" s="1"/>
  <c r="C51" i="84"/>
  <c r="C50" i="84"/>
  <c r="C49" i="84"/>
  <c r="C45" i="84"/>
  <c r="C44" i="84"/>
  <c r="C43" i="84"/>
  <c r="C42" i="84"/>
  <c r="C41" i="84"/>
  <c r="C40" i="84"/>
  <c r="C39" i="84"/>
  <c r="C38" i="84"/>
  <c r="C37" i="84"/>
  <c r="C36" i="84"/>
  <c r="C35" i="84"/>
  <c r="C34" i="84"/>
  <c r="C33" i="84"/>
  <c r="C32" i="84"/>
  <c r="C27" i="84"/>
  <c r="C26" i="84"/>
  <c r="C25" i="84"/>
  <c r="C24" i="84"/>
  <c r="C23" i="84"/>
  <c r="C21" i="84"/>
  <c r="C20" i="84"/>
  <c r="C19" i="84"/>
  <c r="C17" i="84"/>
  <c r="C16" i="84"/>
  <c r="C15" i="84"/>
  <c r="C14" i="84"/>
  <c r="C13" i="84"/>
  <c r="C12" i="84"/>
  <c r="C11" i="84"/>
  <c r="C10" i="84"/>
  <c r="C55" i="84" l="1"/>
  <c r="C105" i="84"/>
  <c r="C65" i="84"/>
  <c r="C131" i="84"/>
  <c r="C125" i="84" s="1"/>
  <c r="C18" i="84"/>
  <c r="C60" i="84"/>
  <c r="C150" i="84"/>
  <c r="C160" i="84"/>
  <c r="C9" i="84"/>
  <c r="C8" i="84" s="1"/>
  <c r="C7" i="84" s="1"/>
  <c r="C141" i="84"/>
  <c r="C167" i="84"/>
  <c r="C166" i="84" s="1"/>
  <c r="C22" i="84"/>
  <c r="C48" i="84"/>
  <c r="C47" i="84" s="1"/>
  <c r="C109" i="84"/>
  <c r="C108" i="84" s="1"/>
  <c r="C30" i="84"/>
  <c r="C29" i="84" s="1"/>
  <c r="C74" i="84"/>
  <c r="C117" i="84"/>
  <c r="C54" i="84" l="1"/>
  <c r="C6" i="84" s="1"/>
  <c r="C147" i="84"/>
  <c r="C124" i="84" s="1"/>
  <c r="C5" i="84" l="1"/>
  <c r="C4" i="84" s="1"/>
  <c r="C3" i="84" s="1"/>
  <c r="C84" i="75" l="1"/>
  <c r="C158" i="59" l="1"/>
  <c r="C59" i="59"/>
  <c r="C81" i="52" l="1"/>
  <c r="C53" i="70" l="1"/>
  <c r="C106" i="70"/>
  <c r="C152" i="77"/>
  <c r="C151" i="77"/>
  <c r="C176" i="75"/>
  <c r="C175" i="70" l="1"/>
  <c r="C174" i="70" s="1"/>
  <c r="C173" i="70" s="1"/>
  <c r="C172" i="70"/>
  <c r="C171" i="70" s="1"/>
  <c r="C170" i="70"/>
  <c r="C169" i="70"/>
  <c r="C168" i="70"/>
  <c r="C165" i="70"/>
  <c r="C164" i="70" s="1"/>
  <c r="C163" i="70"/>
  <c r="C162" i="70"/>
  <c r="C161" i="70"/>
  <c r="C159" i="70"/>
  <c r="C158" i="70"/>
  <c r="C157" i="70"/>
  <c r="C156" i="70"/>
  <c r="C155" i="70"/>
  <c r="C154" i="70"/>
  <c r="C153" i="70"/>
  <c r="C152" i="70"/>
  <c r="C151" i="70"/>
  <c r="C150" i="70" s="1"/>
  <c r="C149" i="70"/>
  <c r="C148" i="70" s="1"/>
  <c r="C146" i="70"/>
  <c r="C145" i="70" s="1"/>
  <c r="C144" i="70"/>
  <c r="C143" i="70"/>
  <c r="C142" i="70"/>
  <c r="C140" i="70"/>
  <c r="C139" i="70"/>
  <c r="C138" i="70"/>
  <c r="C137" i="70"/>
  <c r="C136" i="70"/>
  <c r="C135" i="70"/>
  <c r="C134" i="70"/>
  <c r="C133" i="70"/>
  <c r="C132" i="70"/>
  <c r="C130" i="70"/>
  <c r="C129" i="70" s="1"/>
  <c r="C128" i="70"/>
  <c r="C127" i="70"/>
  <c r="C123" i="70"/>
  <c r="C122" i="70"/>
  <c r="C121" i="70"/>
  <c r="C119" i="70"/>
  <c r="C118" i="70" s="1"/>
  <c r="C116" i="70"/>
  <c r="C115" i="70" s="1"/>
  <c r="C114" i="70"/>
  <c r="C111" i="70"/>
  <c r="C110" i="70"/>
  <c r="C105" i="70"/>
  <c r="C103" i="70"/>
  <c r="C102" i="70"/>
  <c r="C101" i="70"/>
  <c r="C100" i="70"/>
  <c r="C99" i="70"/>
  <c r="C98" i="70"/>
  <c r="C97" i="70"/>
  <c r="C96" i="70"/>
  <c r="C95" i="70"/>
  <c r="C94" i="70"/>
  <c r="C93" i="70"/>
  <c r="C92" i="70"/>
  <c r="C91" i="70"/>
  <c r="C90" i="70"/>
  <c r="C89" i="70"/>
  <c r="C88" i="70"/>
  <c r="C87" i="70"/>
  <c r="C86" i="70"/>
  <c r="C85" i="70"/>
  <c r="C84" i="70"/>
  <c r="C83" i="70"/>
  <c r="C82" i="70"/>
  <c r="C81" i="70"/>
  <c r="C79" i="70"/>
  <c r="C78" i="70"/>
  <c r="C77" i="70"/>
  <c r="C73" i="70"/>
  <c r="C72" i="70"/>
  <c r="C71" i="70"/>
  <c r="C70" i="70"/>
  <c r="C69" i="70"/>
  <c r="C68" i="70"/>
  <c r="C67" i="70"/>
  <c r="C66" i="70"/>
  <c r="C63" i="70"/>
  <c r="C62" i="70"/>
  <c r="C61" i="70"/>
  <c r="C59" i="70"/>
  <c r="C58" i="70"/>
  <c r="C52" i="70"/>
  <c r="C51" i="70"/>
  <c r="C50" i="70"/>
  <c r="C49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27" i="70"/>
  <c r="C26" i="70"/>
  <c r="C25" i="70"/>
  <c r="C24" i="70"/>
  <c r="C23" i="70"/>
  <c r="C21" i="70"/>
  <c r="C20" i="70"/>
  <c r="C19" i="70"/>
  <c r="C17" i="70"/>
  <c r="C16" i="70"/>
  <c r="C15" i="70"/>
  <c r="C14" i="70"/>
  <c r="C13" i="70"/>
  <c r="C12" i="70"/>
  <c r="C11" i="70"/>
  <c r="C10" i="70"/>
  <c r="C176" i="71"/>
  <c r="C175" i="71" s="1"/>
  <c r="C174" i="71" s="1"/>
  <c r="C173" i="71"/>
  <c r="C172" i="71" s="1"/>
  <c r="C171" i="71"/>
  <c r="C170" i="71"/>
  <c r="C169" i="71"/>
  <c r="C166" i="71"/>
  <c r="C165" i="71" s="1"/>
  <c r="C164" i="71"/>
  <c r="C163" i="71"/>
  <c r="C162" i="71"/>
  <c r="C160" i="71"/>
  <c r="C159" i="71"/>
  <c r="C158" i="71"/>
  <c r="C157" i="71"/>
  <c r="C156" i="71"/>
  <c r="C155" i="71"/>
  <c r="C154" i="71"/>
  <c r="C153" i="71"/>
  <c r="C152" i="71"/>
  <c r="C150" i="71"/>
  <c r="C149" i="71" s="1"/>
  <c r="C147" i="71"/>
  <c r="C146" i="71" s="1"/>
  <c r="C145" i="71"/>
  <c r="C144" i="71"/>
  <c r="C143" i="71"/>
  <c r="C141" i="71"/>
  <c r="C140" i="71"/>
  <c r="C139" i="71"/>
  <c r="C138" i="71"/>
  <c r="C137" i="71"/>
  <c r="C136" i="71"/>
  <c r="C135" i="71"/>
  <c r="C134" i="71"/>
  <c r="C133" i="71"/>
  <c r="C131" i="71"/>
  <c r="C130" i="71" s="1"/>
  <c r="C129" i="71"/>
  <c r="C128" i="71"/>
  <c r="C124" i="71"/>
  <c r="C123" i="71"/>
  <c r="C122" i="71"/>
  <c r="C120" i="71"/>
  <c r="C119" i="71" s="1"/>
  <c r="C117" i="71"/>
  <c r="C116" i="71" s="1"/>
  <c r="C115" i="71"/>
  <c r="C112" i="71"/>
  <c r="C111" i="71"/>
  <c r="C108" i="71"/>
  <c r="C107" i="71"/>
  <c r="C106" i="71" s="1"/>
  <c r="C104" i="71"/>
  <c r="C103" i="71"/>
  <c r="C102" i="71"/>
  <c r="C101" i="71"/>
  <c r="C100" i="71"/>
  <c r="C99" i="71"/>
  <c r="C98" i="71"/>
  <c r="C97" i="71"/>
  <c r="C96" i="71"/>
  <c r="C95" i="71"/>
  <c r="C94" i="71"/>
  <c r="C93" i="71"/>
  <c r="C92" i="71"/>
  <c r="C91" i="71"/>
  <c r="C90" i="71"/>
  <c r="C89" i="71"/>
  <c r="C88" i="71"/>
  <c r="C87" i="71"/>
  <c r="C86" i="71"/>
  <c r="C85" i="71"/>
  <c r="C84" i="71"/>
  <c r="C83" i="71"/>
  <c r="C82" i="71"/>
  <c r="C80" i="71"/>
  <c r="C79" i="71"/>
  <c r="C78" i="71"/>
  <c r="C77" i="71"/>
  <c r="C74" i="71"/>
  <c r="C73" i="71"/>
  <c r="C72" i="71"/>
  <c r="C71" i="71"/>
  <c r="C70" i="71"/>
  <c r="C69" i="71"/>
  <c r="C68" i="71"/>
  <c r="C67" i="71"/>
  <c r="C64" i="71"/>
  <c r="C63" i="71"/>
  <c r="C59" i="71"/>
  <c r="C58" i="71"/>
  <c r="C53" i="71"/>
  <c r="C52" i="71" s="1"/>
  <c r="C51" i="71"/>
  <c r="C50" i="71"/>
  <c r="C49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27" i="71"/>
  <c r="C26" i="71"/>
  <c r="C25" i="71"/>
  <c r="C24" i="71"/>
  <c r="C23" i="71"/>
  <c r="C21" i="71"/>
  <c r="C20" i="71"/>
  <c r="C19" i="71"/>
  <c r="C17" i="71"/>
  <c r="C16" i="71"/>
  <c r="C15" i="71"/>
  <c r="C14" i="71"/>
  <c r="C13" i="71"/>
  <c r="C12" i="71"/>
  <c r="C11" i="71"/>
  <c r="C10" i="71"/>
  <c r="C175" i="73"/>
  <c r="C174" i="73" s="1"/>
  <c r="C173" i="73" s="1"/>
  <c r="C172" i="73"/>
  <c r="C171" i="73"/>
  <c r="C170" i="73"/>
  <c r="C169" i="73"/>
  <c r="C168" i="73"/>
  <c r="C165" i="73"/>
  <c r="C164" i="73" s="1"/>
  <c r="C163" i="73"/>
  <c r="C162" i="73"/>
  <c r="C161" i="73"/>
  <c r="C159" i="73"/>
  <c r="C158" i="73"/>
  <c r="C157" i="73"/>
  <c r="C156" i="73"/>
  <c r="C155" i="73"/>
  <c r="C154" i="73"/>
  <c r="C153" i="73"/>
  <c r="C152" i="73"/>
  <c r="C151" i="73"/>
  <c r="C149" i="73"/>
  <c r="C148" i="73" s="1"/>
  <c r="C146" i="73"/>
  <c r="C145" i="73" s="1"/>
  <c r="C144" i="73"/>
  <c r="C143" i="73"/>
  <c r="C142" i="73"/>
  <c r="C140" i="73"/>
  <c r="C139" i="73"/>
  <c r="C138" i="73"/>
  <c r="C137" i="73"/>
  <c r="C136" i="73"/>
  <c r="C135" i="73"/>
  <c r="C134" i="73"/>
  <c r="C133" i="73"/>
  <c r="C132" i="73"/>
  <c r="C130" i="73"/>
  <c r="C129" i="73" s="1"/>
  <c r="C128" i="73"/>
  <c r="C127" i="73"/>
  <c r="C123" i="73"/>
  <c r="C122" i="73"/>
  <c r="C121" i="73"/>
  <c r="C119" i="73"/>
  <c r="C118" i="73" s="1"/>
  <c r="C116" i="73"/>
  <c r="C115" i="73" s="1"/>
  <c r="C114" i="73"/>
  <c r="C111" i="73"/>
  <c r="C110" i="73"/>
  <c r="C107" i="73"/>
  <c r="C106" i="73"/>
  <c r="C103" i="73"/>
  <c r="C102" i="73"/>
  <c r="C101" i="73"/>
  <c r="C100" i="73"/>
  <c r="C99" i="73"/>
  <c r="C98" i="73"/>
  <c r="C97" i="73"/>
  <c r="C96" i="73"/>
  <c r="C95" i="73"/>
  <c r="C94" i="73"/>
  <c r="C93" i="73"/>
  <c r="C92" i="73"/>
  <c r="C91" i="73"/>
  <c r="C90" i="73"/>
  <c r="C89" i="73"/>
  <c r="C88" i="73"/>
  <c r="C87" i="73"/>
  <c r="C86" i="73"/>
  <c r="C85" i="73"/>
  <c r="C84" i="73"/>
  <c r="C83" i="73"/>
  <c r="C82" i="73"/>
  <c r="C81" i="73"/>
  <c r="C79" i="73"/>
  <c r="C78" i="73"/>
  <c r="C77" i="73"/>
  <c r="C76" i="73"/>
  <c r="C72" i="73"/>
  <c r="C71" i="73"/>
  <c r="C70" i="73"/>
  <c r="C69" i="73"/>
  <c r="C68" i="73"/>
  <c r="C67" i="73"/>
  <c r="C66" i="73"/>
  <c r="C63" i="73"/>
  <c r="C62" i="73"/>
  <c r="C61" i="73"/>
  <c r="C59" i="73"/>
  <c r="C58" i="73"/>
  <c r="C53" i="73"/>
  <c r="C52" i="73" s="1"/>
  <c r="C51" i="73"/>
  <c r="C50" i="73"/>
  <c r="C49" i="73"/>
  <c r="C45" i="73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27" i="73"/>
  <c r="C26" i="73"/>
  <c r="C25" i="73"/>
  <c r="C24" i="73"/>
  <c r="C23" i="73"/>
  <c r="C21" i="73"/>
  <c r="C20" i="73"/>
  <c r="C19" i="73"/>
  <c r="C17" i="73"/>
  <c r="C16" i="73"/>
  <c r="C15" i="73"/>
  <c r="C14" i="73"/>
  <c r="C13" i="73"/>
  <c r="C12" i="73"/>
  <c r="C11" i="73"/>
  <c r="C10" i="73"/>
  <c r="C175" i="74"/>
  <c r="C174" i="74" s="1"/>
  <c r="C173" i="74" s="1"/>
  <c r="C172" i="74"/>
  <c r="C171" i="74" s="1"/>
  <c r="C170" i="74"/>
  <c r="C169" i="74"/>
  <c r="C168" i="74"/>
  <c r="C165" i="74"/>
  <c r="C164" i="74" s="1"/>
  <c r="C163" i="74"/>
  <c r="C162" i="74"/>
  <c r="C161" i="74"/>
  <c r="C159" i="74"/>
  <c r="C158" i="74"/>
  <c r="C157" i="74"/>
  <c r="C156" i="74"/>
  <c r="C155" i="74"/>
  <c r="C154" i="74"/>
  <c r="C153" i="74"/>
  <c r="C152" i="74"/>
  <c r="C151" i="74"/>
  <c r="C149" i="74"/>
  <c r="C148" i="74" s="1"/>
  <c r="C146" i="74"/>
  <c r="C145" i="74" s="1"/>
  <c r="C144" i="74"/>
  <c r="C143" i="74"/>
  <c r="C142" i="74"/>
  <c r="C140" i="74"/>
  <c r="C139" i="74"/>
  <c r="C138" i="74"/>
  <c r="C137" i="74"/>
  <c r="C136" i="74"/>
  <c r="C135" i="74"/>
  <c r="C134" i="74"/>
  <c r="C133" i="74"/>
  <c r="C132" i="74"/>
  <c r="C130" i="74"/>
  <c r="C129" i="74" s="1"/>
  <c r="C128" i="74"/>
  <c r="C127" i="74"/>
  <c r="C123" i="74"/>
  <c r="C122" i="74"/>
  <c r="C121" i="74"/>
  <c r="C118" i="74"/>
  <c r="C116" i="74"/>
  <c r="C115" i="74" s="1"/>
  <c r="C114" i="74"/>
  <c r="C111" i="74"/>
  <c r="C110" i="74"/>
  <c r="C107" i="74"/>
  <c r="C106" i="74"/>
  <c r="C103" i="74"/>
  <c r="C102" i="74"/>
  <c r="C101" i="74"/>
  <c r="C100" i="74"/>
  <c r="C99" i="74"/>
  <c r="C98" i="74"/>
  <c r="C97" i="74"/>
  <c r="C96" i="74"/>
  <c r="C95" i="74"/>
  <c r="C94" i="74"/>
  <c r="C93" i="74"/>
  <c r="C92" i="74"/>
  <c r="C91" i="74"/>
  <c r="C90" i="74"/>
  <c r="C89" i="74"/>
  <c r="C88" i="74"/>
  <c r="C87" i="74"/>
  <c r="C86" i="74"/>
  <c r="C85" i="74"/>
  <c r="C84" i="74"/>
  <c r="C83" i="74"/>
  <c r="C82" i="74"/>
  <c r="C81" i="74"/>
  <c r="C79" i="74"/>
  <c r="C78" i="74"/>
  <c r="C77" i="74"/>
  <c r="C76" i="74"/>
  <c r="C73" i="74"/>
  <c r="C72" i="74"/>
  <c r="C71" i="74"/>
  <c r="C70" i="74"/>
  <c r="C69" i="74"/>
  <c r="C68" i="74"/>
  <c r="C67" i="74"/>
  <c r="C66" i="74"/>
  <c r="C63" i="74"/>
  <c r="C62" i="74"/>
  <c r="C61" i="74"/>
  <c r="C59" i="74"/>
  <c r="C58" i="74"/>
  <c r="C53" i="74"/>
  <c r="C52" i="74" s="1"/>
  <c r="C51" i="74"/>
  <c r="C50" i="74"/>
  <c r="C49" i="74"/>
  <c r="C45" i="74"/>
  <c r="C44" i="74"/>
  <c r="C43" i="74"/>
  <c r="C42" i="74"/>
  <c r="C41" i="74"/>
  <c r="C40" i="74"/>
  <c r="C39" i="74"/>
  <c r="C38" i="74"/>
  <c r="C37" i="74"/>
  <c r="C36" i="74"/>
  <c r="C35" i="74"/>
  <c r="C34" i="74"/>
  <c r="C33" i="74"/>
  <c r="C32" i="74"/>
  <c r="C27" i="74"/>
  <c r="C26" i="74"/>
  <c r="C25" i="74"/>
  <c r="C24" i="74"/>
  <c r="C23" i="74"/>
  <c r="C21" i="74"/>
  <c r="C20" i="74"/>
  <c r="C19" i="74"/>
  <c r="C17" i="74"/>
  <c r="C16" i="74"/>
  <c r="C15" i="74"/>
  <c r="C14" i="74"/>
  <c r="C13" i="74"/>
  <c r="C12" i="74"/>
  <c r="C11" i="74"/>
  <c r="C10" i="74"/>
  <c r="C175" i="75"/>
  <c r="C174" i="75" s="1"/>
  <c r="C173" i="75" s="1"/>
  <c r="C172" i="75"/>
  <c r="C171" i="75" s="1"/>
  <c r="C170" i="75"/>
  <c r="C169" i="75"/>
  <c r="C168" i="75"/>
  <c r="C165" i="75"/>
  <c r="C164" i="75" s="1"/>
  <c r="C163" i="75"/>
  <c r="C162" i="75"/>
  <c r="C161" i="75"/>
  <c r="C159" i="75"/>
  <c r="C158" i="75"/>
  <c r="C157" i="75"/>
  <c r="C156" i="75"/>
  <c r="C155" i="75"/>
  <c r="C154" i="75"/>
  <c r="C153" i="75"/>
  <c r="C152" i="75"/>
  <c r="C151" i="75"/>
  <c r="C149" i="75"/>
  <c r="C148" i="75" s="1"/>
  <c r="C146" i="75"/>
  <c r="C145" i="75" s="1"/>
  <c r="C144" i="75"/>
  <c r="C143" i="75"/>
  <c r="C142" i="75"/>
  <c r="C140" i="75"/>
  <c r="C139" i="75"/>
  <c r="C138" i="75"/>
  <c r="C137" i="75"/>
  <c r="C136" i="75"/>
  <c r="C135" i="75"/>
  <c r="C134" i="75"/>
  <c r="C133" i="75"/>
  <c r="C132" i="75"/>
  <c r="C130" i="75"/>
  <c r="C129" i="75" s="1"/>
  <c r="C128" i="75"/>
  <c r="C127" i="75"/>
  <c r="C123" i="75"/>
  <c r="C122" i="75"/>
  <c r="C121" i="75"/>
  <c r="C119" i="75"/>
  <c r="C118" i="75" s="1"/>
  <c r="C116" i="75"/>
  <c r="C115" i="75" s="1"/>
  <c r="C114" i="75"/>
  <c r="C111" i="75"/>
  <c r="C110" i="75"/>
  <c r="C107" i="75"/>
  <c r="C106" i="75"/>
  <c r="C103" i="75"/>
  <c r="C102" i="75"/>
  <c r="C101" i="75"/>
  <c r="C100" i="75"/>
  <c r="C99" i="75"/>
  <c r="C98" i="75"/>
  <c r="C97" i="75"/>
  <c r="C96" i="75"/>
  <c r="C95" i="75"/>
  <c r="C94" i="75"/>
  <c r="C93" i="75"/>
  <c r="C92" i="75"/>
  <c r="C91" i="75"/>
  <c r="C90" i="75"/>
  <c r="C89" i="75"/>
  <c r="C88" i="75"/>
  <c r="C87" i="75"/>
  <c r="C86" i="75"/>
  <c r="C83" i="75"/>
  <c r="C82" i="75"/>
  <c r="C81" i="75"/>
  <c r="C79" i="75"/>
  <c r="C78" i="75"/>
  <c r="C77" i="75"/>
  <c r="C76" i="75"/>
  <c r="C73" i="75"/>
  <c r="C72" i="75"/>
  <c r="C71" i="75"/>
  <c r="C70" i="75"/>
  <c r="C69" i="75"/>
  <c r="C68" i="75"/>
  <c r="C67" i="75"/>
  <c r="C66" i="75"/>
  <c r="C63" i="75"/>
  <c r="C62" i="75"/>
  <c r="C61" i="75"/>
  <c r="C59" i="75"/>
  <c r="C58" i="75"/>
  <c r="C53" i="75"/>
  <c r="C52" i="75" s="1"/>
  <c r="C51" i="75"/>
  <c r="C50" i="75"/>
  <c r="C49" i="75"/>
  <c r="C45" i="75"/>
  <c r="C44" i="75"/>
  <c r="C43" i="75"/>
  <c r="C42" i="75"/>
  <c r="C41" i="75"/>
  <c r="C40" i="75"/>
  <c r="C39" i="75"/>
  <c r="C38" i="75"/>
  <c r="C37" i="75"/>
  <c r="C36" i="75"/>
  <c r="C35" i="75"/>
  <c r="C34" i="75"/>
  <c r="C32" i="75"/>
  <c r="C27" i="75"/>
  <c r="C26" i="75"/>
  <c r="C25" i="75"/>
  <c r="C24" i="75"/>
  <c r="C23" i="75"/>
  <c r="C21" i="75"/>
  <c r="C20" i="75"/>
  <c r="C19" i="75"/>
  <c r="C17" i="75"/>
  <c r="C16" i="75"/>
  <c r="C15" i="75"/>
  <c r="C14" i="75"/>
  <c r="C13" i="75"/>
  <c r="C12" i="75"/>
  <c r="C11" i="75"/>
  <c r="C10" i="75"/>
  <c r="C175" i="77"/>
  <c r="C174" i="77" s="1"/>
  <c r="C173" i="77" s="1"/>
  <c r="C172" i="77"/>
  <c r="C171" i="77" s="1"/>
  <c r="C170" i="77"/>
  <c r="C169" i="77"/>
  <c r="C168" i="77"/>
  <c r="C165" i="77"/>
  <c r="C164" i="77" s="1"/>
  <c r="C163" i="77"/>
  <c r="C162" i="77"/>
  <c r="C161" i="77"/>
  <c r="C159" i="77"/>
  <c r="C158" i="77"/>
  <c r="C157" i="77"/>
  <c r="C156" i="77"/>
  <c r="C155" i="77"/>
  <c r="C154" i="77"/>
  <c r="C153" i="77"/>
  <c r="C149" i="77"/>
  <c r="C148" i="77" s="1"/>
  <c r="C146" i="77"/>
  <c r="C145" i="77" s="1"/>
  <c r="C144" i="77"/>
  <c r="C143" i="77"/>
  <c r="C142" i="77"/>
  <c r="C140" i="77"/>
  <c r="C139" i="77"/>
  <c r="C136" i="77"/>
  <c r="C130" i="77"/>
  <c r="C129" i="77" s="1"/>
  <c r="C126" i="77"/>
  <c r="C123" i="77"/>
  <c r="C122" i="77"/>
  <c r="C121" i="77"/>
  <c r="C119" i="77"/>
  <c r="C118" i="77" s="1"/>
  <c r="C116" i="77"/>
  <c r="C115" i="77" s="1"/>
  <c r="C114" i="77"/>
  <c r="C111" i="77"/>
  <c r="C110" i="77"/>
  <c r="C107" i="77"/>
  <c r="C106" i="77"/>
  <c r="C103" i="77"/>
  <c r="C102" i="77"/>
  <c r="C101" i="77"/>
  <c r="C100" i="77"/>
  <c r="C99" i="77"/>
  <c r="C98" i="77"/>
  <c r="C97" i="77"/>
  <c r="C96" i="77"/>
  <c r="C95" i="77"/>
  <c r="C94" i="77"/>
  <c r="C93" i="77"/>
  <c r="C92" i="77"/>
  <c r="C91" i="77"/>
  <c r="C90" i="77"/>
  <c r="C89" i="77"/>
  <c r="C88" i="77"/>
  <c r="C87" i="77"/>
  <c r="C86" i="77"/>
  <c r="C85" i="77"/>
  <c r="C84" i="77"/>
  <c r="C83" i="77"/>
  <c r="C82" i="77"/>
  <c r="C81" i="77"/>
  <c r="C79" i="77"/>
  <c r="C78" i="77"/>
  <c r="C77" i="77"/>
  <c r="C76" i="77"/>
  <c r="C73" i="77"/>
  <c r="C72" i="77"/>
  <c r="C71" i="77"/>
  <c r="C70" i="77"/>
  <c r="C69" i="77"/>
  <c r="C68" i="77"/>
  <c r="C67" i="77"/>
  <c r="C66" i="77"/>
  <c r="C63" i="77"/>
  <c r="C62" i="77"/>
  <c r="C61" i="77"/>
  <c r="C59" i="77"/>
  <c r="C58" i="77"/>
  <c r="C53" i="77"/>
  <c r="C52" i="77" s="1"/>
  <c r="C51" i="77"/>
  <c r="C50" i="77"/>
  <c r="C49" i="77"/>
  <c r="C45" i="77"/>
  <c r="C44" i="77"/>
  <c r="C43" i="77"/>
  <c r="C42" i="77"/>
  <c r="C41" i="77"/>
  <c r="C40" i="77"/>
  <c r="C39" i="77"/>
  <c r="C38" i="77"/>
  <c r="C37" i="77"/>
  <c r="C36" i="77"/>
  <c r="C35" i="77"/>
  <c r="C34" i="77"/>
  <c r="C33" i="77"/>
  <c r="C32" i="77"/>
  <c r="C27" i="77"/>
  <c r="C26" i="77"/>
  <c r="C25" i="77"/>
  <c r="C24" i="77"/>
  <c r="C23" i="77"/>
  <c r="C21" i="77"/>
  <c r="C20" i="77"/>
  <c r="C19" i="77"/>
  <c r="C17" i="77"/>
  <c r="C16" i="77"/>
  <c r="C15" i="77"/>
  <c r="C14" i="77"/>
  <c r="C13" i="77"/>
  <c r="C12" i="77"/>
  <c r="C11" i="77"/>
  <c r="C10" i="77"/>
  <c r="C150" i="77" l="1"/>
  <c r="C147" i="77" s="1"/>
  <c r="C160" i="77"/>
  <c r="C105" i="75"/>
  <c r="C131" i="74"/>
  <c r="C167" i="74"/>
  <c r="C55" i="70"/>
  <c r="C126" i="70"/>
  <c r="C167" i="77"/>
  <c r="C166" i="77" s="1"/>
  <c r="C109" i="75"/>
  <c r="C108" i="75" s="1"/>
  <c r="C126" i="75"/>
  <c r="C120" i="74"/>
  <c r="C30" i="70"/>
  <c r="C29" i="70" s="1"/>
  <c r="C65" i="70"/>
  <c r="C55" i="75"/>
  <c r="C55" i="74"/>
  <c r="C55" i="77"/>
  <c r="C105" i="77"/>
  <c r="C131" i="77"/>
  <c r="C141" i="77"/>
  <c r="C105" i="74"/>
  <c r="C55" i="71"/>
  <c r="C61" i="71"/>
  <c r="C22" i="73"/>
  <c r="C60" i="73"/>
  <c r="C120" i="73"/>
  <c r="C117" i="73" s="1"/>
  <c r="C160" i="73"/>
  <c r="C18" i="74"/>
  <c r="C48" i="74"/>
  <c r="C47" i="74" s="1"/>
  <c r="C109" i="74"/>
  <c r="C108" i="74" s="1"/>
  <c r="C126" i="74"/>
  <c r="C167" i="73"/>
  <c r="C166" i="73" s="1"/>
  <c r="C55" i="73"/>
  <c r="C105" i="73"/>
  <c r="C141" i="73"/>
  <c r="C150" i="73"/>
  <c r="C74" i="77"/>
  <c r="C127" i="71"/>
  <c r="C22" i="77"/>
  <c r="C60" i="77"/>
  <c r="C141" i="75"/>
  <c r="C74" i="74"/>
  <c r="C48" i="73"/>
  <c r="C30" i="71"/>
  <c r="C29" i="71" s="1"/>
  <c r="C121" i="71"/>
  <c r="C118" i="71" s="1"/>
  <c r="C161" i="71"/>
  <c r="C168" i="71"/>
  <c r="C167" i="71" s="1"/>
  <c r="C48" i="70"/>
  <c r="C47" i="70" s="1"/>
  <c r="C160" i="70"/>
  <c r="C147" i="70" s="1"/>
  <c r="C167" i="70"/>
  <c r="C166" i="70" s="1"/>
  <c r="C167" i="75"/>
  <c r="C166" i="75" s="1"/>
  <c r="C166" i="74"/>
  <c r="C18" i="73"/>
  <c r="C109" i="73"/>
  <c r="C108" i="73" s="1"/>
  <c r="C131" i="73"/>
  <c r="C48" i="71"/>
  <c r="C47" i="71" s="1"/>
  <c r="C60" i="70"/>
  <c r="C18" i="77"/>
  <c r="C48" i="77"/>
  <c r="C47" i="77" s="1"/>
  <c r="C109" i="77"/>
  <c r="C108" i="77" s="1"/>
  <c r="C120" i="77"/>
  <c r="C117" i="77" s="1"/>
  <c r="C131" i="75"/>
  <c r="C22" i="74"/>
  <c r="C60" i="74"/>
  <c r="C141" i="74"/>
  <c r="C74" i="73"/>
  <c r="C9" i="71"/>
  <c r="C66" i="71"/>
  <c r="C110" i="71"/>
  <c r="C109" i="71" s="1"/>
  <c r="C151" i="71"/>
  <c r="C9" i="70"/>
  <c r="C18" i="70"/>
  <c r="C74" i="70"/>
  <c r="C120" i="70"/>
  <c r="C117" i="70" s="1"/>
  <c r="C47" i="73"/>
  <c r="C131" i="70"/>
  <c r="C9" i="77"/>
  <c r="C22" i="75"/>
  <c r="C150" i="74"/>
  <c r="C9" i="73"/>
  <c r="C18" i="75"/>
  <c r="C60" i="75"/>
  <c r="C160" i="75"/>
  <c r="C160" i="74"/>
  <c r="C22" i="71"/>
  <c r="C132" i="71"/>
  <c r="C141" i="70"/>
  <c r="C74" i="75"/>
  <c r="C9" i="74"/>
  <c r="C30" i="77"/>
  <c r="C29" i="77" s="1"/>
  <c r="C65" i="77"/>
  <c r="C54" i="77" s="1"/>
  <c r="C30" i="74"/>
  <c r="C29" i="74" s="1"/>
  <c r="C65" i="74"/>
  <c r="C30" i="73"/>
  <c r="C29" i="73" s="1"/>
  <c r="C65" i="73"/>
  <c r="C126" i="73"/>
  <c r="C125" i="73" s="1"/>
  <c r="C18" i="71"/>
  <c r="C75" i="71"/>
  <c r="C142" i="71"/>
  <c r="C22" i="70"/>
  <c r="C109" i="70"/>
  <c r="C108" i="70" s="1"/>
  <c r="C9" i="75"/>
  <c r="C30" i="75"/>
  <c r="C29" i="75" s="1"/>
  <c r="C48" i="75"/>
  <c r="C47" i="75" s="1"/>
  <c r="C65" i="75"/>
  <c r="C120" i="75"/>
  <c r="C117" i="75" s="1"/>
  <c r="C150" i="75"/>
  <c r="C147" i="75" s="1"/>
  <c r="C117" i="74"/>
  <c r="C147" i="73" l="1"/>
  <c r="C124" i="73" s="1"/>
  <c r="C125" i="77"/>
  <c r="C124" i="77" s="1"/>
  <c r="C8" i="70"/>
  <c r="C7" i="70" s="1"/>
  <c r="C8" i="77"/>
  <c r="C7" i="77" s="1"/>
  <c r="C6" i="77" s="1"/>
  <c r="C54" i="71"/>
  <c r="C125" i="74"/>
  <c r="C125" i="75"/>
  <c r="C124" i="75" s="1"/>
  <c r="C54" i="75"/>
  <c r="C147" i="74"/>
  <c r="C148" i="71"/>
  <c r="C125" i="70"/>
  <c r="C124" i="70" s="1"/>
  <c r="C54" i="70"/>
  <c r="C54" i="74"/>
  <c r="C8" i="74"/>
  <c r="C7" i="74" s="1"/>
  <c r="C8" i="73"/>
  <c r="C7" i="73" s="1"/>
  <c r="C54" i="73"/>
  <c r="C8" i="71"/>
  <c r="C7" i="71" s="1"/>
  <c r="C126" i="71"/>
  <c r="C125" i="71" s="1"/>
  <c r="C8" i="75"/>
  <c r="C7" i="75" s="1"/>
  <c r="C6" i="70" l="1"/>
  <c r="C5" i="70" s="1"/>
  <c r="C4" i="70" s="1"/>
  <c r="C3" i="70" s="1"/>
  <c r="C124" i="74"/>
  <c r="C6" i="71"/>
  <c r="C5" i="71" s="1"/>
  <c r="C4" i="71" s="1"/>
  <c r="C3" i="71" s="1"/>
  <c r="C6" i="74"/>
  <c r="C5" i="74" s="1"/>
  <c r="C4" i="74" s="1"/>
  <c r="C3" i="74" s="1"/>
  <c r="C6" i="73"/>
  <c r="C5" i="73" s="1"/>
  <c r="C4" i="73" s="1"/>
  <c r="C3" i="73" s="1"/>
  <c r="C6" i="75"/>
  <c r="C5" i="75" s="1"/>
  <c r="C4" i="75" s="1"/>
  <c r="C3" i="75" s="1"/>
  <c r="C5" i="77"/>
  <c r="C4" i="77" s="1"/>
  <c r="C3" i="77" s="1"/>
  <c r="C175" i="61" l="1"/>
  <c r="C174" i="61" s="1"/>
  <c r="C173" i="61" s="1"/>
  <c r="C172" i="61"/>
  <c r="C171" i="61" s="1"/>
  <c r="C170" i="61"/>
  <c r="C169" i="61"/>
  <c r="C168" i="61"/>
  <c r="C165" i="61"/>
  <c r="C164" i="61" s="1"/>
  <c r="C163" i="61"/>
  <c r="C162" i="61"/>
  <c r="C161" i="61"/>
  <c r="C159" i="61"/>
  <c r="C158" i="61"/>
  <c r="C157" i="61"/>
  <c r="C156" i="61"/>
  <c r="C155" i="61"/>
  <c r="C154" i="61"/>
  <c r="C153" i="61"/>
  <c r="C152" i="61"/>
  <c r="C151" i="61"/>
  <c r="C149" i="61"/>
  <c r="C148" i="61" s="1"/>
  <c r="C146" i="61"/>
  <c r="C145" i="61" s="1"/>
  <c r="C144" i="61"/>
  <c r="C143" i="61"/>
  <c r="C142" i="61"/>
  <c r="C141" i="61" s="1"/>
  <c r="C140" i="61"/>
  <c r="C139" i="61"/>
  <c r="C138" i="61"/>
  <c r="C137" i="61"/>
  <c r="C136" i="61"/>
  <c r="C135" i="61"/>
  <c r="C134" i="61"/>
  <c r="C133" i="61"/>
  <c r="C132" i="61"/>
  <c r="C130" i="61"/>
  <c r="C129" i="61" s="1"/>
  <c r="C128" i="61"/>
  <c r="C127" i="61"/>
  <c r="C123" i="61"/>
  <c r="C122" i="61"/>
  <c r="C121" i="61"/>
  <c r="C120" i="61"/>
  <c r="C119" i="61"/>
  <c r="C118" i="61" s="1"/>
  <c r="C116" i="61"/>
  <c r="C115" i="61" s="1"/>
  <c r="C114" i="61"/>
  <c r="C111" i="61"/>
  <c r="C110" i="61"/>
  <c r="C107" i="61"/>
  <c r="C106" i="61"/>
  <c r="C101" i="61"/>
  <c r="C100" i="61"/>
  <c r="C99" i="61"/>
  <c r="C98" i="61"/>
  <c r="C97" i="61"/>
  <c r="C96" i="61"/>
  <c r="C95" i="61"/>
  <c r="C92" i="61"/>
  <c r="C82" i="61"/>
  <c r="C81" i="61"/>
  <c r="C79" i="61"/>
  <c r="C78" i="61"/>
  <c r="C77" i="61"/>
  <c r="C76" i="61"/>
  <c r="C73" i="61"/>
  <c r="C72" i="61"/>
  <c r="C71" i="61"/>
  <c r="C70" i="61"/>
  <c r="C69" i="61"/>
  <c r="C68" i="61"/>
  <c r="C67" i="61"/>
  <c r="C66" i="61"/>
  <c r="C63" i="61"/>
  <c r="C62" i="61"/>
  <c r="C61" i="61"/>
  <c r="C59" i="61"/>
  <c r="C58" i="61"/>
  <c r="C53" i="61"/>
  <c r="C52" i="61" s="1"/>
  <c r="C51" i="61"/>
  <c r="C50" i="61"/>
  <c r="C49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27" i="61"/>
  <c r="C26" i="61"/>
  <c r="C25" i="61"/>
  <c r="C24" i="61"/>
  <c r="C23" i="61"/>
  <c r="C18" i="61"/>
  <c r="C17" i="61"/>
  <c r="C16" i="61"/>
  <c r="C176" i="60"/>
  <c r="C173" i="60"/>
  <c r="C171" i="60"/>
  <c r="C170" i="60"/>
  <c r="C169" i="60"/>
  <c r="C166" i="60"/>
  <c r="C164" i="60"/>
  <c r="C163" i="60"/>
  <c r="C162" i="60"/>
  <c r="C160" i="60"/>
  <c r="C159" i="60"/>
  <c r="C158" i="60"/>
  <c r="C157" i="60"/>
  <c r="C156" i="60"/>
  <c r="C155" i="60"/>
  <c r="C154" i="60"/>
  <c r="C153" i="60"/>
  <c r="C152" i="60"/>
  <c r="C150" i="60"/>
  <c r="C147" i="60"/>
  <c r="C145" i="60"/>
  <c r="C144" i="60"/>
  <c r="C143" i="60"/>
  <c r="C141" i="60"/>
  <c r="C140" i="60"/>
  <c r="C139" i="60"/>
  <c r="C138" i="60"/>
  <c r="C137" i="60"/>
  <c r="C136" i="60"/>
  <c r="C135" i="60"/>
  <c r="C134" i="60"/>
  <c r="C133" i="60"/>
  <c r="C131" i="60"/>
  <c r="C129" i="60"/>
  <c r="C128" i="60"/>
  <c r="C124" i="60"/>
  <c r="C123" i="60"/>
  <c r="C122" i="60"/>
  <c r="C120" i="60"/>
  <c r="C117" i="60"/>
  <c r="C115" i="60"/>
  <c r="C112" i="60"/>
  <c r="C108" i="60"/>
  <c r="C107" i="60"/>
  <c r="C103" i="60"/>
  <c r="C100" i="60"/>
  <c r="C99" i="60"/>
  <c r="C98" i="60"/>
  <c r="C97" i="60"/>
  <c r="C96" i="60"/>
  <c r="C95" i="60"/>
  <c r="C94" i="60"/>
  <c r="C92" i="60"/>
  <c r="C91" i="60"/>
  <c r="C90" i="60"/>
  <c r="C89" i="60"/>
  <c r="C87" i="60"/>
  <c r="C81" i="60"/>
  <c r="C79" i="60"/>
  <c r="C76" i="60"/>
  <c r="C73" i="60"/>
  <c r="C72" i="60"/>
  <c r="C71" i="60"/>
  <c r="C70" i="60"/>
  <c r="C69" i="60"/>
  <c r="C68" i="60"/>
  <c r="C67" i="60"/>
  <c r="C66" i="60"/>
  <c r="C63" i="60"/>
  <c r="C62" i="60"/>
  <c r="C61" i="60"/>
  <c r="C59" i="60"/>
  <c r="C58" i="60"/>
  <c r="C53" i="60"/>
  <c r="C51" i="60"/>
  <c r="C49" i="60"/>
  <c r="C45" i="60"/>
  <c r="C44" i="60"/>
  <c r="C43" i="60"/>
  <c r="C42" i="60"/>
  <c r="C41" i="60"/>
  <c r="C39" i="60"/>
  <c r="C38" i="60"/>
  <c r="C36" i="60"/>
  <c r="C35" i="60"/>
  <c r="C34" i="60"/>
  <c r="C32" i="60"/>
  <c r="C27" i="60"/>
  <c r="C26" i="60"/>
  <c r="C25" i="60"/>
  <c r="C24" i="60"/>
  <c r="C23" i="60"/>
  <c r="C17" i="60"/>
  <c r="C16" i="60"/>
  <c r="C60" i="61" l="1"/>
  <c r="C146" i="60"/>
  <c r="C165" i="60"/>
  <c r="C119" i="60"/>
  <c r="C130" i="60"/>
  <c r="C149" i="60"/>
  <c r="C175" i="60"/>
  <c r="C52" i="60"/>
  <c r="C116" i="60"/>
  <c r="C172" i="60"/>
  <c r="C74" i="60"/>
  <c r="C110" i="60"/>
  <c r="C161" i="60"/>
  <c r="C30" i="60"/>
  <c r="C127" i="60"/>
  <c r="C106" i="60"/>
  <c r="C105" i="61"/>
  <c r="C48" i="60"/>
  <c r="C65" i="60"/>
  <c r="C151" i="60"/>
  <c r="C121" i="60"/>
  <c r="C65" i="61"/>
  <c r="C160" i="61"/>
  <c r="C117" i="61"/>
  <c r="C22" i="60"/>
  <c r="C60" i="60"/>
  <c r="C142" i="60"/>
  <c r="C168" i="60"/>
  <c r="C74" i="61"/>
  <c r="C109" i="61"/>
  <c r="C108" i="61" s="1"/>
  <c r="C55" i="60"/>
  <c r="C132" i="60"/>
  <c r="C22" i="61"/>
  <c r="C48" i="61"/>
  <c r="C47" i="61" s="1"/>
  <c r="C55" i="61"/>
  <c r="C131" i="61"/>
  <c r="C150" i="61"/>
  <c r="C18" i="60"/>
  <c r="C9" i="61"/>
  <c r="C30" i="61"/>
  <c r="C29" i="61" s="1"/>
  <c r="C126" i="61"/>
  <c r="C167" i="61"/>
  <c r="C166" i="61" s="1"/>
  <c r="C176" i="59"/>
  <c r="C175" i="59" s="1"/>
  <c r="C174" i="59" s="1"/>
  <c r="C173" i="59"/>
  <c r="C172" i="59" s="1"/>
  <c r="C171" i="59"/>
  <c r="C170" i="59"/>
  <c r="C169" i="59"/>
  <c r="C166" i="59"/>
  <c r="C165" i="59" s="1"/>
  <c r="C164" i="59"/>
  <c r="C163" i="59"/>
  <c r="C162" i="59"/>
  <c r="C160" i="59"/>
  <c r="C159" i="59"/>
  <c r="C157" i="59"/>
  <c r="C156" i="59"/>
  <c r="C155" i="59"/>
  <c r="C154" i="59"/>
  <c r="C153" i="59"/>
  <c r="C152" i="59"/>
  <c r="C150" i="59"/>
  <c r="C149" i="59" s="1"/>
  <c r="C147" i="59"/>
  <c r="C146" i="59" s="1"/>
  <c r="C145" i="59"/>
  <c r="C144" i="59"/>
  <c r="C143" i="59"/>
  <c r="C141" i="59"/>
  <c r="C140" i="59"/>
  <c r="C139" i="59"/>
  <c r="C138" i="59"/>
  <c r="C137" i="59"/>
  <c r="C136" i="59"/>
  <c r="C135" i="59"/>
  <c r="C134" i="59"/>
  <c r="C133" i="59"/>
  <c r="C131" i="59"/>
  <c r="C130" i="59" s="1"/>
  <c r="C129" i="59"/>
  <c r="C128" i="59"/>
  <c r="C124" i="59"/>
  <c r="C123" i="59"/>
  <c r="C122" i="59"/>
  <c r="C120" i="59"/>
  <c r="C119" i="59" s="1"/>
  <c r="C117" i="59"/>
  <c r="C116" i="59"/>
  <c r="C115" i="59"/>
  <c r="C114" i="59"/>
  <c r="C113" i="59"/>
  <c r="C112" i="59"/>
  <c r="C111" i="59"/>
  <c r="C107" i="59"/>
  <c r="C106" i="59" s="1"/>
  <c r="C104" i="59"/>
  <c r="C103" i="59"/>
  <c r="C102" i="59"/>
  <c r="C101" i="59"/>
  <c r="C100" i="59"/>
  <c r="C99" i="59"/>
  <c r="C98" i="59"/>
  <c r="C97" i="59"/>
  <c r="C96" i="59"/>
  <c r="C95" i="59"/>
  <c r="C94" i="59"/>
  <c r="C92" i="59"/>
  <c r="C89" i="59"/>
  <c r="C88" i="59"/>
  <c r="C87" i="59"/>
  <c r="C86" i="59"/>
  <c r="C85" i="59"/>
  <c r="C82" i="59"/>
  <c r="C81" i="59"/>
  <c r="C79" i="59"/>
  <c r="C75" i="59"/>
  <c r="C73" i="59"/>
  <c r="C72" i="59"/>
  <c r="C71" i="59"/>
  <c r="C70" i="59"/>
  <c r="C69" i="59"/>
  <c r="C68" i="59"/>
  <c r="C67" i="59"/>
  <c r="C66" i="59"/>
  <c r="C63" i="59"/>
  <c r="C62" i="59"/>
  <c r="C58" i="59"/>
  <c r="C57" i="59"/>
  <c r="C56" i="59"/>
  <c r="C52" i="59"/>
  <c r="C51" i="59"/>
  <c r="C49" i="59"/>
  <c r="C46" i="59"/>
  <c r="C45" i="59"/>
  <c r="C44" i="59"/>
  <c r="C43" i="59"/>
  <c r="C42" i="59"/>
  <c r="C39" i="59"/>
  <c r="C38" i="59"/>
  <c r="C37" i="59"/>
  <c r="C36" i="59"/>
  <c r="C35" i="59"/>
  <c r="C34" i="59"/>
  <c r="C33" i="59"/>
  <c r="C32" i="59"/>
  <c r="C27" i="59"/>
  <c r="C26" i="59"/>
  <c r="C25" i="59"/>
  <c r="C24" i="59"/>
  <c r="C23" i="59"/>
  <c r="C17" i="59"/>
  <c r="C16" i="59"/>
  <c r="C15" i="59"/>
  <c r="C13" i="59"/>
  <c r="C11" i="59"/>
  <c r="C175" i="58"/>
  <c r="C174" i="58" s="1"/>
  <c r="C173" i="58" s="1"/>
  <c r="C172" i="58"/>
  <c r="C171" i="58" s="1"/>
  <c r="C170" i="58"/>
  <c r="C169" i="58"/>
  <c r="C168" i="58"/>
  <c r="C165" i="58"/>
  <c r="C164" i="58" s="1"/>
  <c r="C163" i="58"/>
  <c r="C162" i="58"/>
  <c r="C161" i="58"/>
  <c r="C159" i="58"/>
  <c r="C158" i="58"/>
  <c r="C157" i="58"/>
  <c r="C156" i="58"/>
  <c r="C155" i="58"/>
  <c r="C154" i="58"/>
  <c r="C153" i="58"/>
  <c r="C152" i="58"/>
  <c r="C151" i="58"/>
  <c r="C149" i="58"/>
  <c r="C148" i="58" s="1"/>
  <c r="C146" i="58"/>
  <c r="C145" i="58" s="1"/>
  <c r="C144" i="58"/>
  <c r="C143" i="58"/>
  <c r="C142" i="58"/>
  <c r="C140" i="58"/>
  <c r="C139" i="58"/>
  <c r="C138" i="58"/>
  <c r="C137" i="58"/>
  <c r="C136" i="58"/>
  <c r="C135" i="58"/>
  <c r="C134" i="58"/>
  <c r="C133" i="58"/>
  <c r="C132" i="58"/>
  <c r="C130" i="58"/>
  <c r="C129" i="58" s="1"/>
  <c r="C128" i="58"/>
  <c r="C127" i="58"/>
  <c r="C123" i="58"/>
  <c r="C122" i="58"/>
  <c r="C121" i="58"/>
  <c r="C119" i="58"/>
  <c r="C118" i="58" s="1"/>
  <c r="C116" i="58"/>
  <c r="C115" i="58" s="1"/>
  <c r="C114" i="58"/>
  <c r="C113" i="58"/>
  <c r="C112" i="58"/>
  <c r="C111" i="58"/>
  <c r="C110" i="58"/>
  <c r="C105" i="58"/>
  <c r="C104" i="58"/>
  <c r="C103" i="58"/>
  <c r="C102" i="58"/>
  <c r="C101" i="58"/>
  <c r="C100" i="58"/>
  <c r="C99" i="58"/>
  <c r="C98" i="58"/>
  <c r="C97" i="58"/>
  <c r="C96" i="58"/>
  <c r="C95" i="58"/>
  <c r="C94" i="58"/>
  <c r="C93" i="58"/>
  <c r="C92" i="58"/>
  <c r="C91" i="58"/>
  <c r="C90" i="58"/>
  <c r="C89" i="58"/>
  <c r="C88" i="58"/>
  <c r="C87" i="58"/>
  <c r="C86" i="58"/>
  <c r="C85" i="58"/>
  <c r="C83" i="58"/>
  <c r="C82" i="58"/>
  <c r="C81" i="58"/>
  <c r="C79" i="58"/>
  <c r="C78" i="58"/>
  <c r="C77" i="58"/>
  <c r="C76" i="58"/>
  <c r="C75" i="58"/>
  <c r="C73" i="58"/>
  <c r="C72" i="58"/>
  <c r="C71" i="58"/>
  <c r="C70" i="58"/>
  <c r="C69" i="58"/>
  <c r="C68" i="58"/>
  <c r="C67" i="58"/>
  <c r="C66" i="58"/>
  <c r="C64" i="58"/>
  <c r="C63" i="58"/>
  <c r="C62" i="58"/>
  <c r="C61" i="58"/>
  <c r="C59" i="58"/>
  <c r="C58" i="58"/>
  <c r="C57" i="58"/>
  <c r="C56" i="58"/>
  <c r="C52" i="58"/>
  <c r="C51" i="58"/>
  <c r="C50" i="58"/>
  <c r="C49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27" i="58"/>
  <c r="C26" i="58"/>
  <c r="C25" i="58"/>
  <c r="C24" i="58"/>
  <c r="C23" i="58"/>
  <c r="C21" i="58"/>
  <c r="C20" i="58"/>
  <c r="C19" i="58"/>
  <c r="C17" i="58"/>
  <c r="C16" i="58"/>
  <c r="C15" i="58"/>
  <c r="C14" i="58"/>
  <c r="C13" i="58"/>
  <c r="C12" i="58"/>
  <c r="C11" i="58"/>
  <c r="C10" i="58"/>
  <c r="C177" i="54"/>
  <c r="C176" i="54" s="1"/>
  <c r="C175" i="54" s="1"/>
  <c r="C174" i="54"/>
  <c r="C173" i="54" s="1"/>
  <c r="C172" i="54"/>
  <c r="C171" i="54"/>
  <c r="C170" i="54"/>
  <c r="C167" i="54"/>
  <c r="C166" i="54" s="1"/>
  <c r="C165" i="54"/>
  <c r="C164" i="54"/>
  <c r="C163" i="54"/>
  <c r="C161" i="54"/>
  <c r="C160" i="54"/>
  <c r="C159" i="54"/>
  <c r="C158" i="54"/>
  <c r="C157" i="54"/>
  <c r="C156" i="54"/>
  <c r="C155" i="54"/>
  <c r="C154" i="54"/>
  <c r="C153" i="54"/>
  <c r="C151" i="54"/>
  <c r="C150" i="54" s="1"/>
  <c r="C148" i="54"/>
  <c r="C147" i="54" s="1"/>
  <c r="C146" i="54"/>
  <c r="C145" i="54"/>
  <c r="C144" i="54"/>
  <c r="C142" i="54"/>
  <c r="C141" i="54"/>
  <c r="C140" i="54"/>
  <c r="C139" i="54"/>
  <c r="C138" i="54"/>
  <c r="C137" i="54"/>
  <c r="C136" i="54"/>
  <c r="C135" i="54"/>
  <c r="C134" i="54"/>
  <c r="C132" i="54"/>
  <c r="C131" i="54" s="1"/>
  <c r="C130" i="54"/>
  <c r="C129" i="54"/>
  <c r="C122" i="54"/>
  <c r="C120" i="54"/>
  <c r="C119" i="54" s="1"/>
  <c r="C117" i="54"/>
  <c r="C116" i="54" s="1"/>
  <c r="C115" i="54"/>
  <c r="C114" i="54"/>
  <c r="C113" i="54"/>
  <c r="C112" i="54"/>
  <c r="C111" i="54"/>
  <c r="C108" i="54"/>
  <c r="C107" i="54"/>
  <c r="C104" i="54"/>
  <c r="C103" i="54"/>
  <c r="C102" i="54"/>
  <c r="C100" i="54"/>
  <c r="C99" i="54"/>
  <c r="C98" i="54"/>
  <c r="C97" i="54"/>
  <c r="C96" i="54"/>
  <c r="C95" i="54"/>
  <c r="C94" i="54"/>
  <c r="C93" i="54"/>
  <c r="C92" i="54"/>
  <c r="C91" i="54"/>
  <c r="C90" i="54"/>
  <c r="C89" i="54"/>
  <c r="C88" i="54"/>
  <c r="C87" i="54"/>
  <c r="C86" i="54"/>
  <c r="C85" i="54"/>
  <c r="C81" i="54"/>
  <c r="C79" i="54"/>
  <c r="C78" i="54"/>
  <c r="C77" i="54"/>
  <c r="C76" i="54"/>
  <c r="C75" i="54"/>
  <c r="C73" i="54"/>
  <c r="C72" i="54"/>
  <c r="C71" i="54"/>
  <c r="C70" i="54"/>
  <c r="C69" i="54"/>
  <c r="C68" i="54"/>
  <c r="C67" i="54"/>
  <c r="C66" i="54"/>
  <c r="C64" i="54"/>
  <c r="C63" i="54"/>
  <c r="C62" i="54"/>
  <c r="C61" i="54"/>
  <c r="C59" i="54"/>
  <c r="C58" i="54"/>
  <c r="C57" i="54"/>
  <c r="C56" i="54"/>
  <c r="C53" i="54"/>
  <c r="C52" i="54" s="1"/>
  <c r="C51" i="54"/>
  <c r="C50" i="54"/>
  <c r="C49" i="54"/>
  <c r="C46" i="54"/>
  <c r="C45" i="54"/>
  <c r="C44" i="54"/>
  <c r="C43" i="54"/>
  <c r="C42" i="54"/>
  <c r="C41" i="54"/>
  <c r="C40" i="54"/>
  <c r="C39" i="54"/>
  <c r="C38" i="54"/>
  <c r="C37" i="54"/>
  <c r="C36" i="54"/>
  <c r="C35" i="54"/>
  <c r="C34" i="54"/>
  <c r="C33" i="54"/>
  <c r="C32" i="54"/>
  <c r="C31" i="54"/>
  <c r="C28" i="54"/>
  <c r="C27" i="54" s="1"/>
  <c r="C26" i="54"/>
  <c r="C25" i="54"/>
  <c r="C24" i="54"/>
  <c r="C23" i="54"/>
  <c r="C21" i="54"/>
  <c r="C20" i="54"/>
  <c r="C19" i="54"/>
  <c r="C17" i="54"/>
  <c r="C16" i="54"/>
  <c r="C15" i="54"/>
  <c r="C14" i="54"/>
  <c r="C13" i="54"/>
  <c r="C12" i="54"/>
  <c r="C11" i="54"/>
  <c r="C10" i="54"/>
  <c r="C176" i="52"/>
  <c r="C175" i="52" s="1"/>
  <c r="C174" i="52" s="1"/>
  <c r="C173" i="52"/>
  <c r="C172" i="52" s="1"/>
  <c r="C171" i="52"/>
  <c r="C170" i="52"/>
  <c r="C169" i="52"/>
  <c r="C166" i="52"/>
  <c r="C165" i="52" s="1"/>
  <c r="C164" i="52"/>
  <c r="C163" i="52"/>
  <c r="C162" i="52"/>
  <c r="C160" i="52"/>
  <c r="C159" i="52"/>
  <c r="C158" i="52"/>
  <c r="C157" i="52"/>
  <c r="C156" i="52"/>
  <c r="C155" i="52"/>
  <c r="C154" i="52"/>
  <c r="C153" i="52"/>
  <c r="C152" i="52"/>
  <c r="C150" i="52"/>
  <c r="C149" i="52" s="1"/>
  <c r="C147" i="52"/>
  <c r="C146" i="52" s="1"/>
  <c r="C145" i="52"/>
  <c r="C144" i="52"/>
  <c r="C143" i="52"/>
  <c r="C141" i="52"/>
  <c r="C140" i="52"/>
  <c r="C139" i="52"/>
  <c r="C138" i="52"/>
  <c r="C137" i="52"/>
  <c r="C136" i="52"/>
  <c r="C135" i="52"/>
  <c r="C134" i="52"/>
  <c r="C133" i="52"/>
  <c r="C131" i="52"/>
  <c r="C130" i="52" s="1"/>
  <c r="C129" i="52"/>
  <c r="C128" i="52"/>
  <c r="C124" i="52"/>
  <c r="C123" i="52"/>
  <c r="C122" i="52"/>
  <c r="C120" i="52"/>
  <c r="C119" i="52" s="1"/>
  <c r="C117" i="52"/>
  <c r="C116" i="52" s="1"/>
  <c r="C115" i="52"/>
  <c r="C114" i="52"/>
  <c r="C113" i="52"/>
  <c r="C112" i="52"/>
  <c r="C111" i="52"/>
  <c r="C108" i="52"/>
  <c r="C106" i="52" s="1"/>
  <c r="C104" i="52"/>
  <c r="C103" i="52"/>
  <c r="C102" i="52"/>
  <c r="C101" i="52"/>
  <c r="C100" i="52"/>
  <c r="C99" i="52"/>
  <c r="C98" i="52"/>
  <c r="C97" i="52"/>
  <c r="C96" i="52"/>
  <c r="C95" i="52"/>
  <c r="C94" i="52"/>
  <c r="C93" i="52"/>
  <c r="C92" i="52"/>
  <c r="C91" i="52"/>
  <c r="C90" i="52"/>
  <c r="C89" i="52"/>
  <c r="C88" i="52"/>
  <c r="C87" i="52"/>
  <c r="C86" i="52"/>
  <c r="C85" i="52"/>
  <c r="C83" i="52"/>
  <c r="C82" i="52"/>
  <c r="C79" i="52"/>
  <c r="C78" i="52"/>
  <c r="C77" i="52"/>
  <c r="C75" i="52"/>
  <c r="C73" i="52"/>
  <c r="C72" i="52"/>
  <c r="C71" i="52"/>
  <c r="C70" i="52"/>
  <c r="C69" i="52"/>
  <c r="C68" i="52"/>
  <c r="C67" i="52"/>
  <c r="C66" i="52"/>
  <c r="C64" i="52"/>
  <c r="C63" i="52"/>
  <c r="C62" i="52"/>
  <c r="C61" i="52"/>
  <c r="C59" i="52"/>
  <c r="C58" i="52"/>
  <c r="C57" i="52"/>
  <c r="C56" i="52"/>
  <c r="C52" i="52"/>
  <c r="C51" i="52"/>
  <c r="C50" i="52"/>
  <c r="C49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3" i="52"/>
  <c r="C32" i="52"/>
  <c r="C31" i="52"/>
  <c r="C28" i="52"/>
  <c r="C27" i="52" s="1"/>
  <c r="C26" i="52"/>
  <c r="C25" i="52"/>
  <c r="C24" i="52"/>
  <c r="C23" i="52"/>
  <c r="C21" i="52"/>
  <c r="C20" i="52"/>
  <c r="C19" i="52"/>
  <c r="C17" i="52"/>
  <c r="C16" i="52"/>
  <c r="C15" i="52"/>
  <c r="C14" i="52"/>
  <c r="C13" i="52"/>
  <c r="C12" i="52"/>
  <c r="C11" i="52"/>
  <c r="C10" i="52"/>
  <c r="C175" i="51"/>
  <c r="C174" i="51" s="1"/>
  <c r="C173" i="51" s="1"/>
  <c r="C172" i="51"/>
  <c r="C171" i="51" s="1"/>
  <c r="C170" i="51"/>
  <c r="C169" i="51"/>
  <c r="C168" i="51"/>
  <c r="C165" i="51"/>
  <c r="C164" i="51" s="1"/>
  <c r="C163" i="51"/>
  <c r="C162" i="51"/>
  <c r="C161" i="51"/>
  <c r="C159" i="51"/>
  <c r="C158" i="51"/>
  <c r="C157" i="51"/>
  <c r="C156" i="51"/>
  <c r="C155" i="51"/>
  <c r="C154" i="51"/>
  <c r="C153" i="51"/>
  <c r="C152" i="51"/>
  <c r="C151" i="51"/>
  <c r="C149" i="51"/>
  <c r="C148" i="51" s="1"/>
  <c r="C146" i="51"/>
  <c r="C145" i="51" s="1"/>
  <c r="C144" i="51"/>
  <c r="C143" i="51"/>
  <c r="C142" i="51"/>
  <c r="C140" i="51"/>
  <c r="C139" i="51"/>
  <c r="C138" i="51"/>
  <c r="C137" i="51"/>
  <c r="C136" i="51"/>
  <c r="C135" i="51"/>
  <c r="C134" i="51"/>
  <c r="C133" i="51"/>
  <c r="C132" i="51"/>
  <c r="C130" i="51"/>
  <c r="C129" i="51" s="1"/>
  <c r="C128" i="51"/>
  <c r="C127" i="51"/>
  <c r="C123" i="51"/>
  <c r="C122" i="51"/>
  <c r="C121" i="51"/>
  <c r="C119" i="51"/>
  <c r="C118" i="51" s="1"/>
  <c r="C116" i="51"/>
  <c r="C115" i="51" s="1"/>
  <c r="C114" i="51"/>
  <c r="C113" i="51"/>
  <c r="C112" i="51"/>
  <c r="C111" i="51"/>
  <c r="C110" i="51"/>
  <c r="C107" i="51"/>
  <c r="C106" i="51"/>
  <c r="C104" i="51"/>
  <c r="C103" i="51"/>
  <c r="C102" i="51"/>
  <c r="C101" i="51"/>
  <c r="C100" i="51"/>
  <c r="C99" i="51"/>
  <c r="C98" i="51"/>
  <c r="C97" i="51"/>
  <c r="C96" i="51"/>
  <c r="C95" i="51"/>
  <c r="C94" i="51"/>
  <c r="C92" i="51"/>
  <c r="C91" i="51"/>
  <c r="C90" i="51"/>
  <c r="C89" i="51"/>
  <c r="C88" i="51"/>
  <c r="C87" i="51"/>
  <c r="C86" i="51"/>
  <c r="C85" i="51"/>
  <c r="C84" i="51"/>
  <c r="C83" i="51"/>
  <c r="C82" i="51"/>
  <c r="C81" i="51"/>
  <c r="C80" i="51"/>
  <c r="C79" i="51"/>
  <c r="C78" i="51"/>
  <c r="C77" i="51"/>
  <c r="C76" i="51"/>
  <c r="C75" i="51"/>
  <c r="C73" i="51"/>
  <c r="C72" i="51"/>
  <c r="C71" i="51"/>
  <c r="C70" i="51"/>
  <c r="C69" i="51"/>
  <c r="C68" i="51"/>
  <c r="C67" i="51"/>
  <c r="C66" i="51"/>
  <c r="C64" i="51"/>
  <c r="C63" i="51"/>
  <c r="C62" i="51"/>
  <c r="C61" i="51"/>
  <c r="C59" i="51"/>
  <c r="C58" i="51"/>
  <c r="C57" i="51"/>
  <c r="C56" i="51"/>
  <c r="C52" i="51"/>
  <c r="C51" i="51"/>
  <c r="C50" i="51"/>
  <c r="C49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27" i="51"/>
  <c r="C26" i="51"/>
  <c r="C25" i="51"/>
  <c r="C24" i="51"/>
  <c r="C23" i="51"/>
  <c r="C21" i="51"/>
  <c r="C20" i="51"/>
  <c r="C19" i="51"/>
  <c r="C17" i="51"/>
  <c r="C16" i="51"/>
  <c r="C15" i="51"/>
  <c r="C14" i="51"/>
  <c r="C13" i="51"/>
  <c r="C12" i="51"/>
  <c r="C11" i="51"/>
  <c r="C10" i="51"/>
  <c r="C48" i="59" l="1"/>
  <c r="C126" i="58"/>
  <c r="C118" i="60"/>
  <c r="C141" i="51"/>
  <c r="C120" i="58"/>
  <c r="C117" i="58" s="1"/>
  <c r="C141" i="58"/>
  <c r="C148" i="60"/>
  <c r="C74" i="59"/>
  <c r="C47" i="60"/>
  <c r="C174" i="60"/>
  <c r="C167" i="60"/>
  <c r="C29" i="60"/>
  <c r="C109" i="60"/>
  <c r="C126" i="60"/>
  <c r="C65" i="59"/>
  <c r="C121" i="59"/>
  <c r="C118" i="59" s="1"/>
  <c r="C142" i="52"/>
  <c r="C162" i="54"/>
  <c r="C160" i="58"/>
  <c r="C18" i="59"/>
  <c r="C30" i="59"/>
  <c r="C29" i="59" s="1"/>
  <c r="C147" i="61"/>
  <c r="C60" i="58"/>
  <c r="C74" i="58"/>
  <c r="C131" i="58"/>
  <c r="C125" i="58" s="1"/>
  <c r="C150" i="58"/>
  <c r="C161" i="59"/>
  <c r="C126" i="51"/>
  <c r="C167" i="51"/>
  <c r="C18" i="52"/>
  <c r="C65" i="52"/>
  <c r="C74" i="52"/>
  <c r="C106" i="54"/>
  <c r="C128" i="54"/>
  <c r="C132" i="59"/>
  <c r="C142" i="59"/>
  <c r="C8" i="60"/>
  <c r="C7" i="60" s="1"/>
  <c r="C121" i="52"/>
  <c r="C22" i="51"/>
  <c r="C48" i="52"/>
  <c r="C47" i="52" s="1"/>
  <c r="C55" i="54"/>
  <c r="C60" i="54"/>
  <c r="C65" i="58"/>
  <c r="C9" i="59"/>
  <c r="C60" i="59"/>
  <c r="C151" i="59"/>
  <c r="C18" i="51"/>
  <c r="C60" i="51"/>
  <c r="C109" i="51"/>
  <c r="C108" i="51" s="1"/>
  <c r="C22" i="58"/>
  <c r="C109" i="58"/>
  <c r="C108" i="58" s="1"/>
  <c r="C55" i="59"/>
  <c r="C54" i="60"/>
  <c r="C105" i="51"/>
  <c r="C22" i="52"/>
  <c r="C161" i="52"/>
  <c r="C9" i="58"/>
  <c r="C18" i="58"/>
  <c r="C30" i="58"/>
  <c r="C29" i="58" s="1"/>
  <c r="C48" i="58"/>
  <c r="C47" i="58" s="1"/>
  <c r="C55" i="58"/>
  <c r="C167" i="58"/>
  <c r="C166" i="58" s="1"/>
  <c r="C22" i="59"/>
  <c r="C47" i="59"/>
  <c r="C110" i="59"/>
  <c r="C109" i="59" s="1"/>
  <c r="C127" i="59"/>
  <c r="C168" i="59"/>
  <c r="C167" i="59" s="1"/>
  <c r="C54" i="61"/>
  <c r="C8" i="61"/>
  <c r="C7" i="61" s="1"/>
  <c r="C125" i="61"/>
  <c r="C166" i="51"/>
  <c r="C30" i="51"/>
  <c r="C29" i="51" s="1"/>
  <c r="C48" i="51"/>
  <c r="C47" i="51" s="1"/>
  <c r="C55" i="51"/>
  <c r="C30" i="52"/>
  <c r="C29" i="52" s="1"/>
  <c r="C110" i="52"/>
  <c r="C109" i="52" s="1"/>
  <c r="C168" i="52"/>
  <c r="C167" i="52" s="1"/>
  <c r="C22" i="54"/>
  <c r="C65" i="54"/>
  <c r="C110" i="54"/>
  <c r="C109" i="54" s="1"/>
  <c r="C133" i="54"/>
  <c r="C152" i="54"/>
  <c r="C65" i="51"/>
  <c r="C150" i="51"/>
  <c r="C9" i="52"/>
  <c r="C8" i="52" s="1"/>
  <c r="C7" i="52" s="1"/>
  <c r="C55" i="52"/>
  <c r="C60" i="52"/>
  <c r="C118" i="52"/>
  <c r="C151" i="52"/>
  <c r="C18" i="54"/>
  <c r="C143" i="54"/>
  <c r="C9" i="51"/>
  <c r="C8" i="51" s="1"/>
  <c r="C7" i="51" s="1"/>
  <c r="C74" i="51"/>
  <c r="C120" i="51"/>
  <c r="C117" i="51" s="1"/>
  <c r="C131" i="51"/>
  <c r="C160" i="51"/>
  <c r="C127" i="52"/>
  <c r="C132" i="52"/>
  <c r="C9" i="54"/>
  <c r="C30" i="54"/>
  <c r="C29" i="54" s="1"/>
  <c r="C48" i="54"/>
  <c r="C47" i="54" s="1"/>
  <c r="C169" i="54"/>
  <c r="C168" i="54" s="1"/>
  <c r="C118" i="54"/>
  <c r="C148" i="52" l="1"/>
  <c r="C54" i="51"/>
  <c r="C6" i="51" s="1"/>
  <c r="C54" i="58"/>
  <c r="C149" i="54"/>
  <c r="C148" i="59"/>
  <c r="C124" i="61"/>
  <c r="C125" i="60"/>
  <c r="C8" i="58"/>
  <c r="C7" i="58" s="1"/>
  <c r="C147" i="58"/>
  <c r="C124" i="58" s="1"/>
  <c r="C8" i="59"/>
  <c r="C7" i="59" s="1"/>
  <c r="C8" i="54"/>
  <c r="C7" i="54" s="1"/>
  <c r="C54" i="59"/>
  <c r="C126" i="59"/>
  <c r="C125" i="59" s="1"/>
  <c r="C54" i="54"/>
  <c r="C6" i="61"/>
  <c r="C125" i="51"/>
  <c r="C6" i="60"/>
  <c r="C126" i="52"/>
  <c r="C125" i="52" s="1"/>
  <c r="C147" i="51"/>
  <c r="C127" i="54"/>
  <c r="C126" i="54" s="1"/>
  <c r="C54" i="52"/>
  <c r="C6" i="52" s="1"/>
  <c r="C6" i="58" l="1"/>
  <c r="C5" i="58" s="1"/>
  <c r="C4" i="58" s="1"/>
  <c r="C3" i="58" s="1"/>
  <c r="C6" i="54"/>
  <c r="C5" i="54" s="1"/>
  <c r="C4" i="54" s="1"/>
  <c r="C3" i="54" s="1"/>
  <c r="C124" i="51"/>
  <c r="C5" i="51" s="1"/>
  <c r="C4" i="51" s="1"/>
  <c r="C3" i="51" s="1"/>
  <c r="C5" i="61"/>
  <c r="C4" i="61" s="1"/>
  <c r="C3" i="61" s="1"/>
  <c r="C5" i="60"/>
  <c r="C4" i="60" s="1"/>
  <c r="C3" i="60" s="1"/>
  <c r="C6" i="59"/>
  <c r="C5" i="59" s="1"/>
  <c r="C4" i="59" s="1"/>
  <c r="C3" i="59" s="1"/>
  <c r="C5" i="52"/>
  <c r="C4" i="52" s="1"/>
  <c r="C3" i="52" s="1"/>
</calcChain>
</file>

<file path=xl/comments1.xml><?xml version="1.0" encoding="utf-8"?>
<comments xmlns="http://schemas.openxmlformats.org/spreadsheetml/2006/main">
  <authors>
    <author>Gustavo Milhomem Brito Menezes</author>
    <author>Flavia Rios Costa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2017 aprovado. Caso tenha feito a Reprogramação 2017 considerar os valores aprovados da Reprogramação 2017. 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2018. </t>
        </r>
      </text>
    </comment>
    <comment ref="A7" authorId="1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A10" authorId="1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Rodrigo</author>
  </authors>
  <commentList>
    <comment ref="J15" authorId="0">
      <text>
        <r>
          <rPr>
            <sz val="9"/>
            <color indexed="81"/>
            <rFont val="Tahoma"/>
            <family val="2"/>
          </rPr>
          <t xml:space="preserve">Com base no valor de reajuste comforme diretrizes 2019 - Anuidade e RRT em 3,29%
Pag. 23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Salário Manoel 6h - R$ 1.565,00
Salário Manoel 8h - R$ 2.295,33
</t>
        </r>
      </text>
    </comment>
  </commentList>
</comments>
</file>

<file path=xl/comments3.xml><?xml version="1.0" encoding="utf-8"?>
<comments xmlns="http://schemas.openxmlformats.org/spreadsheetml/2006/main">
  <authors>
    <author>Rodrigo</author>
  </authors>
  <commentList>
    <comment ref="J15" authorId="0">
      <text>
        <r>
          <rPr>
            <sz val="9"/>
            <color indexed="81"/>
            <rFont val="Tahoma"/>
            <family val="2"/>
          </rPr>
          <t xml:space="preserve">Com base no valor de reajuste comforme diretrizes 2019 - Anuidade e RRT em 3,29%
Pag. 23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Salário Manoel 6h - R$ 1.565,00
Salário Manoel 8h - R$ 2.295,33
</t>
        </r>
      </text>
    </comment>
  </commentList>
</comments>
</file>

<file path=xl/comments4.xml><?xml version="1.0" encoding="utf-8"?>
<comments xmlns="http://schemas.openxmlformats.org/spreadsheetml/2006/main">
  <authors>
    <author>Rodrigo</author>
  </authors>
  <commentList>
    <comment ref="J15" authorId="0">
      <text>
        <r>
          <rPr>
            <sz val="9"/>
            <color indexed="81"/>
            <rFont val="Tahoma"/>
            <family val="2"/>
          </rPr>
          <t xml:space="preserve">Com base no valor de reajuste comforme diretrizes 2019 - Anuidade e RRT em 3,29%
Pag. 23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Salário Manoel 6h - R$ 1.565,00
Salário Manoel 8h - R$ 2.295,33
</t>
        </r>
      </text>
    </comment>
  </commentList>
</comments>
</file>

<file path=xl/comments5.xml><?xml version="1.0" encoding="utf-8"?>
<comments xmlns="http://schemas.openxmlformats.org/spreadsheetml/2006/main">
  <authors>
    <author>Rodrigo</author>
  </authors>
  <commentList>
    <comment ref="J15" authorId="0">
      <text>
        <r>
          <rPr>
            <sz val="9"/>
            <color indexed="81"/>
            <rFont val="Tahoma"/>
            <family val="2"/>
          </rPr>
          <t xml:space="preserve">Com base no valor de reajuste comforme diretrizes 2019 - Anuidade e RRT em 3,29%
Pag. 23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Salário Manoel 6h - R$ 1.565,00
Salário Manoel 8h - R$ 2.295,33
</t>
        </r>
      </text>
    </comment>
  </commentList>
</comments>
</file>

<file path=xl/comments6.xml><?xml version="1.0" encoding="utf-8"?>
<comments xmlns="http://schemas.openxmlformats.org/spreadsheetml/2006/main">
  <authors>
    <author>Rodrigo</author>
  </authors>
  <commentList>
    <comment ref="J15" authorId="0">
      <text>
        <r>
          <rPr>
            <sz val="9"/>
            <color indexed="81"/>
            <rFont val="Tahoma"/>
            <family val="2"/>
          </rPr>
          <t xml:space="preserve">Com base no valor de reajuste comforme diretrizes 2019 - Anuidade e RRT em 3,29%
Pag. 23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Salário Manoel 6h - R$ 1.565,00
Salário Manoel 8h - R$ 2.295,33
</t>
        </r>
      </text>
    </comment>
  </commentList>
</comments>
</file>

<file path=xl/comments7.xml><?xml version="1.0" encoding="utf-8"?>
<comments xmlns="http://schemas.openxmlformats.org/spreadsheetml/2006/main">
  <authors>
    <author>Gustavo Milhomem Brito Menezes</author>
    <author>Tania Mara Chaves Daldegan</author>
  </authors>
  <commentList>
    <comment ref="B2" authorId="0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excluídos os valores das anuidades de exercícios anteriroes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1">
      <text>
        <r>
          <rPr>
            <b/>
            <sz val="9"/>
            <color indexed="81"/>
            <rFont val="Tahoma"/>
            <family val="2"/>
          </rPr>
          <t>Detalhar o valor no campo das justificativas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F9" authorId="1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0" authorId="1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1" authorId="1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1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1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1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1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1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1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1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1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1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<sst xmlns="http://schemas.openxmlformats.org/spreadsheetml/2006/main" count="6317" uniqueCount="493">
  <si>
    <t>1.</t>
  </si>
  <si>
    <t>2.</t>
  </si>
  <si>
    <t>2.1.</t>
  </si>
  <si>
    <t>Despesas Fixas</t>
  </si>
  <si>
    <t>2.1.1.</t>
  </si>
  <si>
    <t>2.1.2.</t>
  </si>
  <si>
    <t>1.1.3.</t>
  </si>
  <si>
    <t>1.1.1.</t>
  </si>
  <si>
    <t>1.1.2.</t>
  </si>
  <si>
    <t>1.1 .</t>
  </si>
  <si>
    <t>CONSELHO DE ARQUITETURA E URBANISMO DE ALAGOAS - CAU/AL</t>
  </si>
  <si>
    <t>Diretor Geral</t>
  </si>
  <si>
    <t>Gerente Administrativo/Financeiro</t>
  </si>
  <si>
    <t>2.1.1.1.</t>
  </si>
  <si>
    <t>2.1.1.2.</t>
  </si>
  <si>
    <t>2.1.1.3.</t>
  </si>
  <si>
    <t>2.1.1.4.</t>
  </si>
  <si>
    <t>Total dos Recebimentos</t>
  </si>
  <si>
    <t>Salários</t>
  </si>
  <si>
    <t>Encargos Sociais</t>
  </si>
  <si>
    <t>2.1.2.1</t>
  </si>
  <si>
    <t>2.1.2.2</t>
  </si>
  <si>
    <t>2.1.2.3</t>
  </si>
  <si>
    <t>2.1.2.4</t>
  </si>
  <si>
    <t>Anuidade Pessoa Fisica</t>
  </si>
  <si>
    <t>Anuidade Pessoa Juridica</t>
  </si>
  <si>
    <t>INSS EMPRESA - 20%</t>
  </si>
  <si>
    <t>PIS FOLHA - 1%</t>
  </si>
  <si>
    <t>FGTS - 8%</t>
  </si>
  <si>
    <t>RRT - CAU/AL</t>
  </si>
  <si>
    <t>2.1.1.5.</t>
  </si>
  <si>
    <t>2.1.1.6.</t>
  </si>
  <si>
    <t>TOTAL DAS DESPESAS     ---------------------</t>
  </si>
  <si>
    <t>Gerencia Tecnica</t>
  </si>
  <si>
    <t>Assessor Especial</t>
  </si>
  <si>
    <t>1.1.4.</t>
  </si>
  <si>
    <t>1.1.5.</t>
  </si>
  <si>
    <t>Fundo de Apoio</t>
  </si>
  <si>
    <t>2.1.1.7.</t>
  </si>
  <si>
    <t>Fiscal - 2</t>
  </si>
  <si>
    <t>Fiscal - 1</t>
  </si>
  <si>
    <t>12 MESES + 13º + 1/3Férias</t>
  </si>
  <si>
    <t>2.1.1.8.</t>
  </si>
  <si>
    <t>Salário Base</t>
  </si>
  <si>
    <t>Percentual de reajuste</t>
  </si>
  <si>
    <t>Serviços de Informática</t>
  </si>
  <si>
    <t>Taxas e Multas</t>
  </si>
  <si>
    <t>SERVIÇOS PRESTADOS</t>
  </si>
  <si>
    <t>MATERIAL DE CONSUMO</t>
  </si>
  <si>
    <t>Outras receitas</t>
  </si>
  <si>
    <t>Assistente técnico - 1</t>
  </si>
  <si>
    <t>Assistente técnico - 2</t>
  </si>
  <si>
    <t>TOTAL DA RECEITA LIQUIDA ----------------------</t>
  </si>
  <si>
    <t>6.2.2.1</t>
  </si>
  <si>
    <t>DISPONIBILIDADE DE CRÉDITO</t>
  </si>
  <si>
    <t>6.2.2.1.1</t>
  </si>
  <si>
    <t>CRÉDITO DISPONÍVEL DA DESPESA</t>
  </si>
  <si>
    <t>6.2.2.1.1.01</t>
  </si>
  <si>
    <t>DESPESA CORRENTE</t>
  </si>
  <si>
    <t>6.2.2.1.1.01.01</t>
  </si>
  <si>
    <t>PESSOAL</t>
  </si>
  <si>
    <t>6.2.2.1.1.01.01.01</t>
  </si>
  <si>
    <t>PESSOAL E ENCARGOS</t>
  </si>
  <si>
    <t>6.2.2.1.1.01.01.01.001</t>
  </si>
  <si>
    <t>REMUNERAÇÃO PESSOAL</t>
  </si>
  <si>
    <t>6.2.2.1.1.01.01.01.001.001</t>
  </si>
  <si>
    <t>6.2.2.1.1.01.01.01.001.002</t>
  </si>
  <si>
    <t>Gratificação de Função</t>
  </si>
  <si>
    <t>6.2.2.1.1.01.01.01.001.003</t>
  </si>
  <si>
    <t>Gratificação de Natal - 13º Salário</t>
  </si>
  <si>
    <t>6.2.2.1.1.01.01.01.001.004</t>
  </si>
  <si>
    <t>Férias</t>
  </si>
  <si>
    <t>6.2.2.1.1.01.01.01.001.005</t>
  </si>
  <si>
    <t>1/3 de Férias - CF/88</t>
  </si>
  <si>
    <t>6.2.2.1.1.01.01.01.001.006</t>
  </si>
  <si>
    <t>Abono de Férias</t>
  </si>
  <si>
    <t>6.2.2.1.1.01.01.01.001.007</t>
  </si>
  <si>
    <t>Hora Extra</t>
  </si>
  <si>
    <t>6.2.2.1.1.01.01.01.001.008</t>
  </si>
  <si>
    <t>Indenizações Trabalhistas</t>
  </si>
  <si>
    <t>6.2.2.1.1.01.01.01.002</t>
  </si>
  <si>
    <t>ENCARGOS SOCIAIS</t>
  </si>
  <si>
    <t>6.2.2.1.1.01.01.01.002.001</t>
  </si>
  <si>
    <t>INSS Patronal</t>
  </si>
  <si>
    <t>6.2.2.1.1.01.01.01.002.002</t>
  </si>
  <si>
    <t>FGTS</t>
  </si>
  <si>
    <t>6.2.2.1.1.01.01.01.002.003</t>
  </si>
  <si>
    <t xml:space="preserve">PIS s/ Folha de Pagamento </t>
  </si>
  <si>
    <t>6.2.2.1.1.01.01.01.003</t>
  </si>
  <si>
    <t>BENEFÍCIOS A PESSOAL</t>
  </si>
  <si>
    <t>6.2.2.1.1.01.01.01.003.001</t>
  </si>
  <si>
    <t>Vale Transporte</t>
  </si>
  <si>
    <t>6.2.2.1.1.01.01.01.003.002</t>
  </si>
  <si>
    <t>Programa de Alimentação ao Trabalhador - PAT</t>
  </si>
  <si>
    <t>6.2.2.1.1.01.01.01.003.003</t>
  </si>
  <si>
    <t>Plano de Saúde</t>
  </si>
  <si>
    <t>6.2.2.1.1.01.01.01.003.004</t>
  </si>
  <si>
    <t xml:space="preserve">Outros Benefícios </t>
  </si>
  <si>
    <t>6.2.2.1.1.01.01.02</t>
  </si>
  <si>
    <t>DIÁRIAS</t>
  </si>
  <si>
    <t>6.2.2.1.1.01.01.02.001</t>
  </si>
  <si>
    <t>Funcionários</t>
  </si>
  <si>
    <t>6.2.2.1.1.01.02</t>
  </si>
  <si>
    <t>6.2.2.1.1.01.02.01</t>
  </si>
  <si>
    <t>6.2.2.1.1.01.02.01.001</t>
  </si>
  <si>
    <t>Material de Expediente</t>
  </si>
  <si>
    <t>6.2.2.1.1.01.02.01.002</t>
  </si>
  <si>
    <t>Material de Limpeza e Produtos de Higiene</t>
  </si>
  <si>
    <t>6.2.2.1.1.01.02.01.003</t>
  </si>
  <si>
    <t>Material de Informática</t>
  </si>
  <si>
    <t>6.2.2.1.1.01.02.01.004</t>
  </si>
  <si>
    <t>Gêneros Alimentação</t>
  </si>
  <si>
    <t>6.2.2.1.1.01.02.01.005</t>
  </si>
  <si>
    <t>Material de Copa e Cozinha</t>
  </si>
  <si>
    <t>6.2.2.1.1.01.02.01.006</t>
  </si>
  <si>
    <t>Material de Áudio, Vídeo e Foto</t>
  </si>
  <si>
    <t>6.2.2.1.1.01.02.01.007</t>
  </si>
  <si>
    <t>Materiais Elétricos e de Telefonia</t>
  </si>
  <si>
    <t>6.2.2.1.1.01.02.01.008</t>
  </si>
  <si>
    <t>Materiais para Manutenção de Bens Móveis</t>
  </si>
  <si>
    <t>6.2.2.1.1.01.02.01.009</t>
  </si>
  <si>
    <t>Materiais para Manutenção de Bens Imóveis</t>
  </si>
  <si>
    <t>6.2.2.1.1.01.02.01.010</t>
  </si>
  <si>
    <t>Uniformes, Tecidos e Aviamentos</t>
  </si>
  <si>
    <t>6.2.2.1.1.01.02.01.011</t>
  </si>
  <si>
    <t>Combustíveis e Lubrificantes</t>
  </si>
  <si>
    <t>6.2.2.1.1.01.02.01.012</t>
  </si>
  <si>
    <t>Peças e Acessórios para Veículos</t>
  </si>
  <si>
    <t>6.2.2.1.1.01.02.01.013</t>
  </si>
  <si>
    <t>Material para Divulgacao</t>
  </si>
  <si>
    <t>6.2.2.1.1.01.02.01.014</t>
  </si>
  <si>
    <t>Impressos, Formularios e papeis</t>
  </si>
  <si>
    <t>6.2.2.1.1.01.02.01.015</t>
  </si>
  <si>
    <t>Puplicacoes tecnicas</t>
  </si>
  <si>
    <t>6.2.2.1.1.01.02.01.016</t>
  </si>
  <si>
    <t>Outros Materiais de Consumo</t>
  </si>
  <si>
    <t>6.2.2.1.1.01.03</t>
  </si>
  <si>
    <t>SERVIÇOS DE TERCEIROS - PESSOA FÍSICA</t>
  </si>
  <si>
    <t>6.2.2.1.1.01.03.01</t>
  </si>
  <si>
    <t>REMUNERAÇÃO DE SERVIÇOS PESSOAIS</t>
  </si>
  <si>
    <t>6.2.2.1.1.01.03.01.001</t>
  </si>
  <si>
    <t>Remuneração de Serviços Pessoais</t>
  </si>
  <si>
    <t>6.2.2.1.1.01.03.01.002</t>
  </si>
  <si>
    <t>Remuneração de Estagiários</t>
  </si>
  <si>
    <t>6.2.2.1.1.01.03.01.003</t>
  </si>
  <si>
    <t xml:space="preserve">INSS - Terceiros </t>
  </si>
  <si>
    <t>6.2.2.1.1.01.03.02</t>
  </si>
  <si>
    <t>6.2.2.1.1.01.03.02.001</t>
  </si>
  <si>
    <t>Conselheiros/Convidados</t>
  </si>
  <si>
    <t>6.2.2.1.1.01.04</t>
  </si>
  <si>
    <t>SERVIÇOS DE TERCEIROS - PESSOA JURÍDICA</t>
  </si>
  <si>
    <t>6.2.2.1.1.01.04.01</t>
  </si>
  <si>
    <t>SERVIÇOS DE CONSULTORIA</t>
  </si>
  <si>
    <t>6.2.2.1.1.01.04.01.001</t>
  </si>
  <si>
    <t>Consultoria Contábil</t>
  </si>
  <si>
    <t>6.2.2.1.1.01.04.01.002</t>
  </si>
  <si>
    <t>Consultoria Jurídica</t>
  </si>
  <si>
    <t>6.2.2.1.1.01.04.01.003</t>
  </si>
  <si>
    <t>Consultoria em Auditoria e Perícia</t>
  </si>
  <si>
    <t>6.2.2.1.1.01.04.01.004</t>
  </si>
  <si>
    <t>Outras Consultorias</t>
  </si>
  <si>
    <t>6.2.2.1.1.01.04.02</t>
  </si>
  <si>
    <t>SERVIÇOS DE COMUNICAÇÃO E DIVULGAÇÃO</t>
  </si>
  <si>
    <t>6.2.2.1.1.01.04.02.001</t>
  </si>
  <si>
    <t xml:space="preserve">Divulgação em Jornais e Revistas </t>
  </si>
  <si>
    <t>6.2.2.1.1.01.04.02.002</t>
  </si>
  <si>
    <t>Divulgação em Rádio e TV</t>
  </si>
  <si>
    <t>6.2.2.1.1.01.04.02.003</t>
  </si>
  <si>
    <t xml:space="preserve">Revista CAU </t>
  </si>
  <si>
    <t>6.2.2.1.1.01.04.02.004</t>
  </si>
  <si>
    <t>Outros Serviços de Comunicação e Divulgação</t>
  </si>
  <si>
    <t>6.2.2.1.1.01.04.03</t>
  </si>
  <si>
    <t>MANUTENÇÃO SISTEMAS INFORMATIZADOS</t>
  </si>
  <si>
    <t>6.2.2.1.1.01.04.03.001</t>
  </si>
  <si>
    <t>Sistema ERP - Implanta Informática</t>
  </si>
  <si>
    <t>6.2.2.1.1.01.04.03.002</t>
  </si>
  <si>
    <t>Siccau</t>
  </si>
  <si>
    <t>6.2.2.1.1.01.04.03.003</t>
  </si>
  <si>
    <t>Call Center</t>
  </si>
  <si>
    <t>6.2.2.1.1.01.04.03.004</t>
  </si>
  <si>
    <t xml:space="preserve">Geoprocessamento </t>
  </si>
  <si>
    <t>6.2.2.1.1.01.04.03.005</t>
  </si>
  <si>
    <t>GED</t>
  </si>
  <si>
    <t>6.2.2.1.1.01.04.03.006</t>
  </si>
  <si>
    <t>Data Center</t>
  </si>
  <si>
    <t>6.2.2.1.1.01.04.03.007</t>
  </si>
  <si>
    <t>Outros</t>
  </si>
  <si>
    <t>6.2.2.1.1.01.04.03.008</t>
  </si>
  <si>
    <t xml:space="preserve"> Despesas com Manutenção Sistema Informatizado</t>
  </si>
  <si>
    <t>6.2.2.1.1.01.04.04</t>
  </si>
  <si>
    <t>6.2.2.1.1.01.04.04.001</t>
  </si>
  <si>
    <t>Serviços de Medicina do Trabalho</t>
  </si>
  <si>
    <t>6.2.2.1.1.01.04.04.002</t>
  </si>
  <si>
    <t>Serviços de Seleção, Trein. e Orient. Profissional</t>
  </si>
  <si>
    <t>6.2.2.1.1.01.04.04.003</t>
  </si>
  <si>
    <t>Serviços de Intermediação de Estágios</t>
  </si>
  <si>
    <t>6.2.2.1.1.01.04.04.004</t>
  </si>
  <si>
    <t xml:space="preserve">Remuneração de Estagiários </t>
  </si>
  <si>
    <t>6.2.2.1.1.01.04.04.005</t>
  </si>
  <si>
    <t>Serviços Fotográficos e Vídeos</t>
  </si>
  <si>
    <t>6.2.2.1.1.01.04.04.006</t>
  </si>
  <si>
    <t>Serviços de Apoio Administrativo e Operacional</t>
  </si>
  <si>
    <t>6.2.2.1.1.01.04.04.007</t>
  </si>
  <si>
    <t>Seguros de Bens Móveis</t>
  </si>
  <si>
    <t>6.2.2.1.1.01.04.04.008</t>
  </si>
  <si>
    <t xml:space="preserve">Seguros de Bens Imóveis </t>
  </si>
  <si>
    <t>6.2.2.1.1.01.04.04.009</t>
  </si>
  <si>
    <t>Locação de Bens Móveis, Máquinas e Equipamentos</t>
  </si>
  <si>
    <t>6.2.2.1.1.01.04.04.010</t>
  </si>
  <si>
    <t xml:space="preserve">Locação de Bens Imóveis </t>
  </si>
  <si>
    <t>6.2.2.1.1.01.04.04.011</t>
  </si>
  <si>
    <t xml:space="preserve">Condomínios </t>
  </si>
  <si>
    <t>6.2.2.1.1.01.04.04.012</t>
  </si>
  <si>
    <t>Serviços de Reparos, Adapt. e Conserv de Bens Móveis e Imóveis</t>
  </si>
  <si>
    <t>6.2.2.1.1.01.04.04.013</t>
  </si>
  <si>
    <t>Manutenção e Conservação de Veículos</t>
  </si>
  <si>
    <t>6.2.2.1.1.01.04.04.014</t>
  </si>
  <si>
    <t>Serviços de Energia Elétrica e Gás</t>
  </si>
  <si>
    <t>6.2.2.1.1.01.04.04.015</t>
  </si>
  <si>
    <t>Serviços de Água e Esgoto</t>
  </si>
  <si>
    <t>6.2.2.1.1.01.04.04.016</t>
  </si>
  <si>
    <t>Serviços de Correios e Telégrafos</t>
  </si>
  <si>
    <t>6.2.2.1.1.01.04.04.017</t>
  </si>
  <si>
    <t>Aquisição de Sistemas/Programas (software)</t>
  </si>
  <si>
    <t>6.2.2.1.1.01.04.04.018</t>
  </si>
  <si>
    <t>Assinaturas e Periódicos</t>
  </si>
  <si>
    <t>6.2.2.1.1.01.04.04.019</t>
  </si>
  <si>
    <t>Serviços Gráficos</t>
  </si>
  <si>
    <t>6.2.2.1.1.01.04.04.020</t>
  </si>
  <si>
    <t>Despesas com Telecomunicações</t>
  </si>
  <si>
    <t>6.2.2.1.1.01.04.04.021</t>
  </si>
  <si>
    <t>Cópias, Encadernações e Microfilmagens</t>
  </si>
  <si>
    <t>6.2.2.1.1.01.04.04.022</t>
  </si>
  <si>
    <t>Serviços de Transporte</t>
  </si>
  <si>
    <t>6.2.2.1.1.01.04.04.023</t>
  </si>
  <si>
    <t>Despesas com Concursos</t>
  </si>
  <si>
    <t>6.2.2.1.1.01.04.04.024</t>
  </si>
  <si>
    <t>Serviços de Segurança Predial e Preventiva</t>
  </si>
  <si>
    <t>6.2.2.1.1.01.04.04.025</t>
  </si>
  <si>
    <t>Carteiras Profissionais</t>
  </si>
  <si>
    <t>6.2.2.1.1.01.04.04.026</t>
  </si>
  <si>
    <t xml:space="preserve">Reforma em Bens Imóveis de Terceiros </t>
  </si>
  <si>
    <t>6.2.2.1.1.01.04.04.027</t>
  </si>
  <si>
    <t>Outras Despesas</t>
  </si>
  <si>
    <t>6.2.2.1.1.01.04.04.028</t>
  </si>
  <si>
    <t>6.2.2.1.1.01.04.04.029</t>
  </si>
  <si>
    <t>Serviços de Internet</t>
  </si>
  <si>
    <t>6.2.2.1.1.01.04.04.030</t>
  </si>
  <si>
    <t>Despesas Miúdas de Ponto Pagamento</t>
  </si>
  <si>
    <t>6.2.2.1.1.01.04.06</t>
  </si>
  <si>
    <t>PASSAGENS</t>
  </si>
  <si>
    <t>6.2.2.1.1.01.04.06.001</t>
  </si>
  <si>
    <t>6.2.2.1.1.01.04.06.002</t>
  </si>
  <si>
    <t>6.2.2.1.1.01.05</t>
  </si>
  <si>
    <t>ENCARGOS DIVERSOS</t>
  </si>
  <si>
    <t>6.2.2.1.1.01.05.01</t>
  </si>
  <si>
    <t>6.2.2.1.1.01.05.01.001</t>
  </si>
  <si>
    <t>Despesas Judiciais</t>
  </si>
  <si>
    <t>6.2.2.1.1.01.05.01.002</t>
  </si>
  <si>
    <t xml:space="preserve">Indenizações e Restituições </t>
  </si>
  <si>
    <t>6.2.2.1.1.01.05.01.003</t>
  </si>
  <si>
    <t>Impostos e Taxas</t>
  </si>
  <si>
    <t>6.2.2.1.1.01.05.01.004</t>
  </si>
  <si>
    <t>Taxas Bancárias</t>
  </si>
  <si>
    <t>6.2.2.1.1.01.05.01.005</t>
  </si>
  <si>
    <t>6.2.2.1.1.01.06</t>
  </si>
  <si>
    <t>DESPESAS DE EXERCÍCIOS ANTERIORES</t>
  </si>
  <si>
    <t>6.2.2.1.1.01.06.01</t>
  </si>
  <si>
    <t>Despesas de Exercícios Anteriores</t>
  </si>
  <si>
    <t>6.2.2.1.1.01.07</t>
  </si>
  <si>
    <t>TRANSFERÊNCIAS CORRENTES</t>
  </si>
  <si>
    <t>6.2.2.1.1.01.07.01</t>
  </si>
  <si>
    <t>FUNDO DE APOIO AO CAU-UF</t>
  </si>
  <si>
    <t>6.2.2.1.1.01.07.01.001</t>
  </si>
  <si>
    <t>Fundo Nacional de Apoio aos CAU UF</t>
  </si>
  <si>
    <t>6.2.2.1.1.01.07.02</t>
  </si>
  <si>
    <t>CONVÊNIOS, CONTRATOS E PATROCÍNIO</t>
  </si>
  <si>
    <t>6.2.2.1.1.01.07.02.001</t>
  </si>
  <si>
    <t>Auxílios a Diversos CAU-UF</t>
  </si>
  <si>
    <t>6.2.2.1.1.01.07.02.002</t>
  </si>
  <si>
    <t>Convênios, Acordos e Ajuda a Entidades</t>
  </si>
  <si>
    <t>Patrocínio</t>
  </si>
  <si>
    <t>6.2.2.1.1.02</t>
  </si>
  <si>
    <t>CRÉDITO DISPONÍVEL DESPESA DE CAPITAL</t>
  </si>
  <si>
    <t>6.2.2.1.1.02.01</t>
  </si>
  <si>
    <t>INVESTIMENTOS</t>
  </si>
  <si>
    <t>6.2.2.1.1.02.01.01</t>
  </si>
  <si>
    <t xml:space="preserve">OBRAS, INSTALAÇÕES E REFORMAS </t>
  </si>
  <si>
    <t>6.2.2.1.1.02.01.01.001</t>
  </si>
  <si>
    <t>Obras e Instalações em andamento</t>
  </si>
  <si>
    <t>6.2.2.1.1.02.01.01.002</t>
  </si>
  <si>
    <t xml:space="preserve">Reformas </t>
  </si>
  <si>
    <t>6.2.2.1.1.02.01.02</t>
  </si>
  <si>
    <t xml:space="preserve">TÍTULOS E AÇÕES </t>
  </si>
  <si>
    <t>6.2.2.1.1.02.01.02.001</t>
  </si>
  <si>
    <t xml:space="preserve">Títulos e Ações </t>
  </si>
  <si>
    <t>6.2.2.1.1.02.01.03</t>
  </si>
  <si>
    <t xml:space="preserve">EQUIPAMENTOS E MATERIAIS PERMANENTES </t>
  </si>
  <si>
    <t>6.2.2.1.1.02.01.03.001</t>
  </si>
  <si>
    <t xml:space="preserve">Móveis e Utensílios </t>
  </si>
  <si>
    <t>6.2.2.1.1.02.01.03.002</t>
  </si>
  <si>
    <t xml:space="preserve">Máquinas e Equipamentos </t>
  </si>
  <si>
    <t>6.2.2.1.1.02.01.03.003</t>
  </si>
  <si>
    <t xml:space="preserve">Instalações </t>
  </si>
  <si>
    <t>6.2.2.1.1.02.01.03.004</t>
  </si>
  <si>
    <t xml:space="preserve">Utensílios de Copa e Cozinha </t>
  </si>
  <si>
    <t>6.2.2.1.1.02.01.03.005</t>
  </si>
  <si>
    <t xml:space="preserve">Veículos </t>
  </si>
  <si>
    <t>6.2.2.1.1.02.01.03.006</t>
  </si>
  <si>
    <t xml:space="preserve">Equipamentos de Processamento de Dados </t>
  </si>
  <si>
    <t>6.2.2.1.1.02.01.03.007</t>
  </si>
  <si>
    <t xml:space="preserve">Sistemas de Processamento de Dados </t>
  </si>
  <si>
    <t>6.2.2.1.1.02.01.03.008</t>
  </si>
  <si>
    <t xml:space="preserve">Biblioteca </t>
  </si>
  <si>
    <t>6.2.2.1.1.02.01.03.009</t>
  </si>
  <si>
    <t xml:space="preserve">Obras de Arte </t>
  </si>
  <si>
    <t>6.2.2.1.1.02.01.04</t>
  </si>
  <si>
    <t xml:space="preserve">AQUISIÇÃO DE IMÓVEIS </t>
  </si>
  <si>
    <t>6.2.2.1.1.02.01.04.001</t>
  </si>
  <si>
    <t xml:space="preserve">Edifícios </t>
  </si>
  <si>
    <t>6.2.2.1.1.02.01.04.002</t>
  </si>
  <si>
    <t xml:space="preserve">Salas </t>
  </si>
  <si>
    <t>6.2.2.1.1.02.01.04.003</t>
  </si>
  <si>
    <t xml:space="preserve">Terrenos </t>
  </si>
  <si>
    <t>6.2.2.1.1.02.01.05</t>
  </si>
  <si>
    <t xml:space="preserve">INTANGÍVEL </t>
  </si>
  <si>
    <t>6.2.2.1.1.02.01.05.001</t>
  </si>
  <si>
    <t xml:space="preserve">Marcas e Patentes </t>
  </si>
  <si>
    <t>6.2.2.1.1.02.02</t>
  </si>
  <si>
    <t>INVERSÕES FINANCEIRAS</t>
  </si>
  <si>
    <t>6.2.2.1.1.02.02.01</t>
  </si>
  <si>
    <t>6.2.2.1.1.02.02.01.001</t>
  </si>
  <si>
    <t>6.2.2.1.1.02.02.02</t>
  </si>
  <si>
    <t>6.2.2.1.1.02.02.02.001</t>
  </si>
  <si>
    <t>6.2.2.1.1.02.02.02.002</t>
  </si>
  <si>
    <t>6.2.2.1.1.02.02.02.003</t>
  </si>
  <si>
    <t>6.2.2.1.1.02.02.02.004</t>
  </si>
  <si>
    <t>6.2.2.1.1.02.02.02.005</t>
  </si>
  <si>
    <t>6.2.2.1.1.02.02.02.006</t>
  </si>
  <si>
    <t>6.2.2.1.1.02.02.02.007</t>
  </si>
  <si>
    <t>6.2.2.1.1.02.02.02.008</t>
  </si>
  <si>
    <t>6.2.2.1.1.02.02.02.009</t>
  </si>
  <si>
    <t>6.2.2.1.1.02.02.03</t>
  </si>
  <si>
    <t>6.2.2.1.1.02.02.03.001</t>
  </si>
  <si>
    <t>6.2.2.1.1.02.02.03.002</t>
  </si>
  <si>
    <t>6.2.2.1.1.02.02.03.003</t>
  </si>
  <si>
    <t>6.2.2.1.1.02.02.04</t>
  </si>
  <si>
    <t>6.2.2.1.1.02.02.04.001</t>
  </si>
  <si>
    <t>6.2.2.1.1.02.03</t>
  </si>
  <si>
    <t>AMORTIZAÇÃO DA DÍVIDA</t>
  </si>
  <si>
    <t>6.2.2.1.1.02.03.01</t>
  </si>
  <si>
    <t xml:space="preserve">AMORTIZAÇÕES DE EMPRÉSTIMOS </t>
  </si>
  <si>
    <t>6.2.2.1.1.02.03.01.001</t>
  </si>
  <si>
    <t xml:space="preserve">Despesas de Custeio </t>
  </si>
  <si>
    <t>6.2.2.1.1.02.03.01.002</t>
  </si>
  <si>
    <t xml:space="preserve">Aquisição, Reforma e Construção de Sede </t>
  </si>
  <si>
    <t>6.2.2.1.1.02.03.01.003</t>
  </si>
  <si>
    <t>Amortizações de Empréstimos (Dívida Fundada)</t>
  </si>
  <si>
    <t>6.2.2.1.1.02.03.02</t>
  </si>
  <si>
    <t xml:space="preserve">OUTRAS AMORTIZAÇÕES </t>
  </si>
  <si>
    <t>6.2.2.1.1.02.03.02.001</t>
  </si>
  <si>
    <t xml:space="preserve">Despesas de Exercícios Anteriores </t>
  </si>
  <si>
    <t>6.2.2.1.1.02.04</t>
  </si>
  <si>
    <t>OUTRAS DESPESAS CAPITAL</t>
  </si>
  <si>
    <t>6.2.2.1.1.02.04.01</t>
  </si>
  <si>
    <t>TRANSFERÊNCIAS DE CAPITAL</t>
  </si>
  <si>
    <t>6.2.2.1.1.02.04.01.001</t>
  </si>
  <si>
    <t>Transferências de Capital A</t>
  </si>
  <si>
    <t>Cauniversitário</t>
  </si>
  <si>
    <t>Dia do arquiteto</t>
  </si>
  <si>
    <t>6.2.2.1.1.01.07.02.003</t>
  </si>
  <si>
    <t>Fiscalização</t>
  </si>
  <si>
    <t>Despesas com Manutenção Sistema Informatizado</t>
  </si>
  <si>
    <t>Administrativo</t>
  </si>
  <si>
    <t>Atendimento</t>
  </si>
  <si>
    <t xml:space="preserve">Sou arquiteto, e agora? </t>
  </si>
  <si>
    <t>Deslocamento de pessoal</t>
  </si>
  <si>
    <t>Capacitação</t>
  </si>
  <si>
    <t>EXECUÇÃO DA DESPESA</t>
  </si>
  <si>
    <t>6.2.2</t>
  </si>
  <si>
    <t xml:space="preserve">6.2.2 </t>
  </si>
  <si>
    <t>Comunicação - Plano de mídia</t>
  </si>
  <si>
    <t>Cento de Serviços Compartilhados - C.S.C.</t>
  </si>
  <si>
    <t>Fundo de Apoio - F.A.</t>
  </si>
  <si>
    <t>Reserva de Contigência</t>
  </si>
  <si>
    <t xml:space="preserve">6.2.2.1.1.03 </t>
  </si>
  <si>
    <t xml:space="preserve">6.2.2.1.1.03.99 </t>
  </si>
  <si>
    <t xml:space="preserve">Dotação Adicional por Fonte </t>
  </si>
  <si>
    <t>Sede - Ampliações da Sede CAU/AL</t>
  </si>
  <si>
    <t>6.2.2.1.1.01.04.01.005</t>
  </si>
  <si>
    <t>Consultoria de Comunicação</t>
  </si>
  <si>
    <t xml:space="preserve">6.2.2.1.1.01.04.04.031 </t>
  </si>
  <si>
    <t>Serviços de Alimentação</t>
  </si>
  <si>
    <t>Piso sal. Mínimo</t>
  </si>
  <si>
    <t>1.1.6.</t>
  </si>
  <si>
    <t>Assistência Técnica em Habitações de Interesse Social - ATHIS</t>
  </si>
  <si>
    <t>PREVISÃO 2018</t>
  </si>
  <si>
    <t>Denominação (Projeto/Atividade)</t>
  </si>
  <si>
    <t>Sou arquiteto, e agora?</t>
  </si>
  <si>
    <t>Comunicação - plano de mídia</t>
  </si>
  <si>
    <t>Manutenção das rotinas administrativas do CAU/AL</t>
  </si>
  <si>
    <t>Fiscalização sistemática</t>
  </si>
  <si>
    <t>Ações de suprimento a demanda de deslocamento de pessoal</t>
  </si>
  <si>
    <t>Contribuição ao fundo nacional de apoio aos CAU/UF's</t>
  </si>
  <si>
    <t>Reserva de contingência</t>
  </si>
  <si>
    <t>Assistência Técnica em Habitação de Interesse Social - ATHIS</t>
  </si>
  <si>
    <t>INSS RAT - 1%</t>
  </si>
  <si>
    <t>Correção mínimo</t>
  </si>
  <si>
    <t>Inflação 2017 (IPCA)</t>
  </si>
  <si>
    <t>CAU/BR</t>
  </si>
  <si>
    <t>Orçamento</t>
  </si>
  <si>
    <t>Saldo</t>
  </si>
  <si>
    <t>Previsão</t>
  </si>
  <si>
    <t>Anuidade/RRT</t>
  </si>
  <si>
    <t>Previsão de R$ 998,00 para o salário mínimo de 2019
em 21-09-2018</t>
  </si>
  <si>
    <t>Reprogramação 
2018</t>
  </si>
  <si>
    <t>Programação 
2019</t>
  </si>
  <si>
    <t>Dia do Arquiteto
(Prêmio TFG)</t>
  </si>
  <si>
    <t>Aporte ao centro de serviços compartilhados - CSC - Fiscalização</t>
  </si>
  <si>
    <t>Aporte ao centro de serviços compartilhados - CSC - Atendimento</t>
  </si>
  <si>
    <t xml:space="preserve">CAU + </t>
  </si>
  <si>
    <t>Ética na arquitetura</t>
  </si>
  <si>
    <t>ÉTICA NA ARQUITETURA</t>
  </si>
  <si>
    <t>Especificação</t>
  </si>
  <si>
    <t>Programação 2018  (A)</t>
  </si>
  <si>
    <t>Programação 2019   (B)</t>
  </si>
  <si>
    <t xml:space="preserve">Variação                                                      </t>
  </si>
  <si>
    <t>Valores
 (C=B-A)</t>
  </si>
  <si>
    <t>%        
(D=C/B)</t>
  </si>
  <si>
    <t>I - FONTES</t>
  </si>
  <si>
    <t>1. Receitas Correntes</t>
  </si>
  <si>
    <t>1.1 Receitas de Arrecadação Total</t>
  </si>
  <si>
    <t>1.1.1 Anuidades</t>
  </si>
  <si>
    <t>1.1.1.1 Pessoa Física</t>
  </si>
  <si>
    <t>1.1.1.1.1 Anuidade 2019</t>
  </si>
  <si>
    <t>1.1.1.1.2 Anuidade Exercícios anteriores</t>
  </si>
  <si>
    <t>1.1.1.2 Pessoa Jurídica</t>
  </si>
  <si>
    <t>1.1.1.2.1 Anuidade 2019</t>
  </si>
  <si>
    <t>1.1.1.2.2 Anuidade Exercícios anteriores</t>
  </si>
  <si>
    <t>1.1.3 RRT</t>
  </si>
  <si>
    <t>1.1.3 Taxas e Multas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</si>
  <si>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</si>
  <si>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</si>
  <si>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</si>
  <si>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</si>
  <si>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</si>
  <si>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>2.2 Outras Receitas</t>
  </si>
  <si>
    <t xml:space="preserve"> I – TOTAL</t>
  </si>
  <si>
    <t>II. USOS</t>
  </si>
  <si>
    <t>II.1 Programação Operacional</t>
  </si>
  <si>
    <t>Projetos</t>
  </si>
  <si>
    <t>Atividades</t>
  </si>
  <si>
    <t>II.2 Aportes ao Fundo de Apoio</t>
  </si>
  <si>
    <t xml:space="preserve">II.3 Aporte ao CSC </t>
  </si>
  <si>
    <t>II.4 Reserva de Contingência</t>
  </si>
  <si>
    <t>II – TOTAL</t>
  </si>
  <si>
    <t>VARIAÇÃO (I-II)</t>
  </si>
  <si>
    <t xml:space="preserve">Part. % 
(E)           </t>
  </si>
  <si>
    <t>Inflação 2018 (IPCA)</t>
  </si>
  <si>
    <t>6.2.2.1.1.01.07.02.004</t>
  </si>
  <si>
    <t>Premiação</t>
  </si>
  <si>
    <t>BASE DE CÁLCULO</t>
  </si>
  <si>
    <t>APLICAÇÕES DE RECURSOS</t>
  </si>
  <si>
    <t>Valor da Programação 2018 (R$)</t>
  </si>
  <si>
    <t>Valor da Programação 2019 (R$)</t>
  </si>
  <si>
    <t>Variação (%)</t>
  </si>
  <si>
    <t xml:space="preserve">FOLHA DE PAGAMENTO </t>
  </si>
  <si>
    <r>
      <t xml:space="preserve">1. Receita de Arrecadação </t>
    </r>
    <r>
      <rPr>
        <b/>
        <sz val="14"/>
        <color rgb="FFFF0000"/>
        <rFont val="Calibri"/>
        <family val="2"/>
        <scheme val="minor"/>
      </rPr>
      <t>do Exercício</t>
    </r>
  </si>
  <si>
    <t>A. Pessoal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</si>
  <si>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</si>
  <si>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</si>
  <si>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</si>
  <si>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</si>
  <si>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</si>
  <si>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 Receita da Arrecadação Líquida (RAL = 3 - 4)</t>
  </si>
  <si>
    <t xml:space="preserve">BASE DE CÁLCULO </t>
  </si>
  <si>
    <t>LIMITES</t>
  </si>
  <si>
    <t>Programação 2018</t>
  </si>
  <si>
    <t>Programação 2019</t>
  </si>
  <si>
    <t>Variação</t>
  </si>
  <si>
    <t xml:space="preserve">Variação </t>
  </si>
  <si>
    <r>
      <t xml:space="preserve">Fiscalização
</t>
    </r>
    <r>
      <rPr>
        <b/>
        <sz val="14"/>
        <color rgb="FFFF0000"/>
        <rFont val="Calibri"/>
        <family val="2"/>
      </rPr>
      <t>(mínimo de 15 % do total da RAL)</t>
    </r>
    <r>
      <rPr>
        <b/>
        <sz val="14"/>
        <color indexed="21"/>
        <rFont val="Calibri"/>
        <family val="2"/>
      </rPr>
      <t xml:space="preserve">      </t>
    </r>
    <r>
      <rPr>
        <b/>
        <sz val="14"/>
        <color indexed="10"/>
        <rFont val="Calibri"/>
        <family val="2"/>
      </rPr>
      <t xml:space="preserve">  </t>
    </r>
    <r>
      <rPr>
        <b/>
        <sz val="14"/>
        <color indexed="8"/>
        <rFont val="Calibri"/>
        <family val="2"/>
      </rPr>
      <t xml:space="preserve">                                                                     </t>
    </r>
  </si>
  <si>
    <t>Valor</t>
  </si>
  <si>
    <r>
      <t xml:space="preserve"> Despesas com Pessoal </t>
    </r>
    <r>
      <rPr>
        <b/>
        <sz val="14"/>
        <color indexed="57"/>
        <rFont val="Calibri"/>
        <family val="2"/>
      </rPr>
      <t>(máximo de 55% sobre as Receitas Correntes. Não considerar o valor total das rescisões contratuais, auxílio alimentação, auxílio transporte, plano de saúde e demais benefícios)</t>
    </r>
  </si>
  <si>
    <t xml:space="preserve">% </t>
  </si>
  <si>
    <r>
      <t xml:space="preserve">Atendimento
</t>
    </r>
    <r>
      <rPr>
        <b/>
        <sz val="14"/>
        <color indexed="21"/>
        <rFont val="Calibri"/>
        <family val="2"/>
      </rPr>
      <t>(mínimo de 10 % do total da RAL)</t>
    </r>
  </si>
  <si>
    <r>
      <t>Capacitação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</si>
  <si>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 xml:space="preserve">Comunicação
</t>
    </r>
    <r>
      <rPr>
        <b/>
        <sz val="14"/>
        <color indexed="21"/>
        <rFont val="Calibri"/>
        <family val="2"/>
      </rPr>
      <t xml:space="preserve">(mínimo de 3% do total da RAL)             </t>
    </r>
    <r>
      <rPr>
        <b/>
        <sz val="14"/>
        <color indexed="57"/>
        <rFont val="Calibri"/>
        <family val="2"/>
      </rPr>
      <t xml:space="preserve">                                                                                </t>
    </r>
  </si>
  <si>
    <r>
      <t xml:space="preserve">Patrocínio
</t>
    </r>
    <r>
      <rPr>
        <b/>
        <sz val="14"/>
        <color indexed="21"/>
        <rFont val="Calibri"/>
        <family val="2"/>
      </rPr>
      <t xml:space="preserve">(máximo de 5% do total da RAL)   </t>
    </r>
    <r>
      <rPr>
        <b/>
        <sz val="14"/>
        <color indexed="10"/>
        <rFont val="Calibri"/>
        <family val="2"/>
      </rPr>
      <t xml:space="preserve">      </t>
    </r>
    <r>
      <rPr>
        <b/>
        <sz val="14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</si>
  <si>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4"/>
        <color indexed="21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8080"/>
        <rFont val="Calibri"/>
        <family val="2"/>
      </rPr>
      <t xml:space="preserve">(mínimo de 6 % do total da RAL) </t>
    </r>
    <r>
      <rPr>
        <b/>
        <sz val="14"/>
        <color indexed="21"/>
        <rFont val="Calibri"/>
        <family val="2"/>
      </rPr>
      <t xml:space="preserve">                        </t>
    </r>
  </si>
  <si>
    <r>
      <t xml:space="preserve">Assistência Técnica                            </t>
    </r>
    <r>
      <rPr>
        <b/>
        <sz val="14"/>
        <color rgb="FF008080"/>
        <rFont val="Calibri"/>
        <family val="2"/>
        <scheme val="minor"/>
      </rPr>
      <t xml:space="preserve">(mínimo de 2% do total da RAL) </t>
    </r>
    <r>
      <rPr>
        <b/>
        <sz val="14"/>
        <color theme="1"/>
        <rFont val="Calibri"/>
        <family val="2"/>
        <scheme val="minor"/>
      </rPr>
      <t xml:space="preserve">   </t>
    </r>
  </si>
  <si>
    <r>
      <t xml:space="preserve">Reserva de Contingência                          </t>
    </r>
    <r>
      <rPr>
        <b/>
        <sz val="14"/>
        <color indexed="21"/>
        <rFont val="Calibri"/>
        <family val="2"/>
      </rPr>
      <t xml:space="preserve">(até 2 % do total da RAL)              </t>
    </r>
  </si>
  <si>
    <t>PREVISÃO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</si>
</sst>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&quot;R$ &quot;* #,##0_);_(&quot;R$ &quot;* \(#,##0\);_(&quot;R$ &quot;* &quot;-&quot;??_);_(@_)"/>
    <numFmt numFmtId="166" formatCode="_-* #,##0_-;\-* #,##0_-;_-* &quot;-&quot;??_-;_-@_-"/>
    <numFmt numFmtId="167" formatCode="0.0%"/>
    <numFmt numFmtId="168" formatCode="0.0000%"/>
    <numFmt numFmtId="169" formatCode="0.0"/>
    <numFmt numFmtId="170" formatCode="_(* #,##0_);_(* \(#,##0\);_(* &quot;-&quot;??_);_(@_)"/>
    <numFmt numFmtId="171" formatCode="_(* #,##0.0_);_(* \(#,##0.0\);_(* &quot;-&quot;??_);_(@_)"/>
  </numFmts>
  <fonts count="4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 val="singleAccounting"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trike/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indexed="2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57"/>
      <name val="Calibri"/>
      <family val="2"/>
    </font>
    <font>
      <b/>
      <sz val="14"/>
      <color rgb="FF008080"/>
      <name val="Calibri"/>
      <family val="2"/>
    </font>
    <font>
      <b/>
      <sz val="14"/>
      <color rgb="FF008080"/>
      <name val="Calibri"/>
      <family val="2"/>
      <scheme val="minor"/>
    </font>
    <font>
      <sz val="11"/>
      <color indexed="81"/>
      <name val="Tahoma"/>
      <family val="2"/>
    </font>
    <font>
      <sz val="9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rgb="FF0099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DD1C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2" fillId="2" borderId="1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4" fontId="3" fillId="2" borderId="0" xfId="1" applyFont="1" applyFill="1" applyBorder="1"/>
    <xf numFmtId="43" fontId="3" fillId="2" borderId="0" xfId="0" applyNumberFormat="1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10" fontId="3" fillId="2" borderId="0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9" fontId="3" fillId="2" borderId="0" xfId="2" applyFont="1" applyFill="1" applyBorder="1"/>
    <xf numFmtId="164" fontId="3" fillId="2" borderId="0" xfId="1" applyFont="1" applyFill="1" applyBorder="1" applyAlignment="1">
      <alignment horizontal="center" vertical="center"/>
    </xf>
    <xf numFmtId="164" fontId="2" fillId="2" borderId="0" xfId="1" applyFont="1" applyFill="1" applyBorder="1"/>
    <xf numFmtId="9" fontId="5" fillId="2" borderId="0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10" fontId="5" fillId="2" borderId="0" xfId="2" applyNumberFormat="1" applyFont="1" applyFill="1" applyBorder="1" applyAlignment="1">
      <alignment horizontal="center" vertical="center"/>
    </xf>
    <xf numFmtId="9" fontId="2" fillId="2" borderId="0" xfId="2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/>
    <xf numFmtId="165" fontId="4" fillId="2" borderId="0" xfId="1" applyNumberFormat="1" applyFont="1" applyFill="1" applyBorder="1"/>
    <xf numFmtId="165" fontId="3" fillId="2" borderId="0" xfId="1" applyNumberFormat="1" applyFont="1" applyFill="1" applyBorder="1"/>
    <xf numFmtId="165" fontId="2" fillId="2" borderId="0" xfId="1" applyNumberFormat="1" applyFont="1" applyFill="1" applyBorder="1"/>
    <xf numFmtId="165" fontId="3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left"/>
    </xf>
    <xf numFmtId="165" fontId="2" fillId="2" borderId="2" xfId="1" applyNumberFormat="1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165" fontId="9" fillId="2" borderId="0" xfId="1" applyNumberFormat="1" applyFont="1" applyFill="1" applyBorder="1" applyAlignment="1">
      <alignment horizontal="left"/>
    </xf>
    <xf numFmtId="9" fontId="9" fillId="2" borderId="0" xfId="2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165" fontId="9" fillId="2" borderId="0" xfId="0" applyNumberFormat="1" applyFont="1" applyFill="1" applyBorder="1" applyAlignment="1"/>
    <xf numFmtId="165" fontId="8" fillId="2" borderId="0" xfId="1" applyNumberFormat="1" applyFont="1" applyFill="1" applyBorder="1" applyAlignment="1"/>
    <xf numFmtId="9" fontId="2" fillId="2" borderId="1" xfId="2" applyFont="1" applyFill="1" applyBorder="1" applyAlignment="1">
      <alignment horizontal="center" vertical="center"/>
    </xf>
    <xf numFmtId="0" fontId="0" fillId="7" borderId="0" xfId="0" applyFill="1"/>
    <xf numFmtId="0" fontId="0" fillId="0" borderId="0" xfId="0" applyAlignment="1">
      <alignment wrapText="1"/>
    </xf>
    <xf numFmtId="49" fontId="14" fillId="8" borderId="6" xfId="3" applyNumberFormat="1" applyFont="1" applyFill="1" applyBorder="1" applyAlignment="1">
      <alignment vertical="top"/>
    </xf>
    <xf numFmtId="49" fontId="15" fillId="0" borderId="6" xfId="3" applyNumberFormat="1" applyFont="1" applyFill="1" applyBorder="1" applyAlignment="1">
      <alignment vertical="top"/>
    </xf>
    <xf numFmtId="41" fontId="0" fillId="0" borderId="0" xfId="0" applyNumberFormat="1" applyAlignment="1">
      <alignment wrapText="1"/>
    </xf>
    <xf numFmtId="41" fontId="13" fillId="7" borderId="0" xfId="1" applyNumberFormat="1" applyFont="1" applyFill="1"/>
    <xf numFmtId="41" fontId="13" fillId="0" borderId="0" xfId="1" applyNumberFormat="1" applyFont="1" applyAlignment="1">
      <alignment wrapText="1"/>
    </xf>
    <xf numFmtId="49" fontId="14" fillId="8" borderId="9" xfId="3" applyNumberFormat="1" applyFont="1" applyFill="1" applyBorder="1" applyAlignment="1">
      <alignment vertical="top"/>
    </xf>
    <xf numFmtId="49" fontId="15" fillId="0" borderId="9" xfId="3" applyNumberFormat="1" applyFont="1" applyFill="1" applyBorder="1" applyAlignment="1">
      <alignment vertical="top"/>
    </xf>
    <xf numFmtId="49" fontId="15" fillId="0" borderId="8" xfId="3" applyNumberFormat="1" applyFont="1" applyFill="1" applyBorder="1" applyAlignment="1">
      <alignment vertical="top"/>
    </xf>
    <xf numFmtId="49" fontId="15" fillId="0" borderId="4" xfId="3" applyNumberFormat="1" applyFont="1" applyFill="1" applyBorder="1" applyAlignment="1">
      <alignment vertical="top"/>
    </xf>
    <xf numFmtId="41" fontId="14" fillId="0" borderId="4" xfId="1" applyNumberFormat="1" applyFont="1" applyFill="1" applyBorder="1"/>
    <xf numFmtId="41" fontId="12" fillId="0" borderId="4" xfId="1" applyNumberFormat="1" applyFont="1" applyBorder="1"/>
    <xf numFmtId="49" fontId="14" fillId="8" borderId="4" xfId="3" applyNumberFormat="1" applyFont="1" applyFill="1" applyBorder="1" applyAlignment="1">
      <alignment vertical="top"/>
    </xf>
    <xf numFmtId="41" fontId="14" fillId="8" borderId="4" xfId="1" applyNumberFormat="1" applyFont="1" applyFill="1" applyBorder="1"/>
    <xf numFmtId="0" fontId="13" fillId="7" borderId="0" xfId="0" applyFont="1" applyFill="1"/>
    <xf numFmtId="49" fontId="14" fillId="8" borderId="11" xfId="3" applyNumberFormat="1" applyFont="1" applyFill="1" applyBorder="1" applyAlignment="1">
      <alignment vertical="top"/>
    </xf>
    <xf numFmtId="49" fontId="14" fillId="9" borderId="9" xfId="3" applyNumberFormat="1" applyFont="1" applyFill="1" applyBorder="1" applyAlignment="1">
      <alignment vertical="center"/>
    </xf>
    <xf numFmtId="49" fontId="15" fillId="0" borderId="11" xfId="3" applyNumberFormat="1" applyFont="1" applyFill="1" applyBorder="1" applyAlignment="1">
      <alignment vertical="top"/>
    </xf>
    <xf numFmtId="49" fontId="14" fillId="8" borderId="12" xfId="3" applyNumberFormat="1" applyFont="1" applyFill="1" applyBorder="1" applyAlignment="1">
      <alignment vertical="top"/>
    </xf>
    <xf numFmtId="49" fontId="14" fillId="9" borderId="4" xfId="3" applyNumberFormat="1" applyFont="1" applyFill="1" applyBorder="1" applyAlignment="1">
      <alignment vertical="center"/>
    </xf>
    <xf numFmtId="49" fontId="14" fillId="8" borderId="15" xfId="3" applyNumberFormat="1" applyFont="1" applyFill="1" applyBorder="1" applyAlignment="1">
      <alignment vertical="top"/>
    </xf>
    <xf numFmtId="41" fontId="14" fillId="8" borderId="15" xfId="1" applyNumberFormat="1" applyFont="1" applyFill="1" applyBorder="1"/>
    <xf numFmtId="49" fontId="14" fillId="9" borderId="13" xfId="3" applyNumberFormat="1" applyFont="1" applyFill="1" applyBorder="1" applyAlignment="1">
      <alignment vertical="center"/>
    </xf>
    <xf numFmtId="41" fontId="14" fillId="9" borderId="13" xfId="1" applyNumberFormat="1" applyFont="1" applyFill="1" applyBorder="1" applyAlignment="1">
      <alignment vertical="center"/>
    </xf>
    <xf numFmtId="49" fontId="14" fillId="8" borderId="13" xfId="3" applyNumberFormat="1" applyFont="1" applyFill="1" applyBorder="1" applyAlignment="1">
      <alignment vertical="top"/>
    </xf>
    <xf numFmtId="41" fontId="14" fillId="8" borderId="13" xfId="1" applyNumberFormat="1" applyFont="1" applyFill="1" applyBorder="1"/>
    <xf numFmtId="166" fontId="14" fillId="9" borderId="9" xfId="5" applyNumberFormat="1" applyFont="1" applyFill="1" applyBorder="1" applyAlignment="1">
      <alignment vertical="center"/>
    </xf>
    <xf numFmtId="166" fontId="14" fillId="8" borderId="9" xfId="5" applyNumberFormat="1" applyFont="1" applyFill="1" applyBorder="1"/>
    <xf numFmtId="166" fontId="14" fillId="8" borderId="11" xfId="5" applyNumberFormat="1" applyFont="1" applyFill="1" applyBorder="1"/>
    <xf numFmtId="166" fontId="14" fillId="0" borderId="6" xfId="5" applyNumberFormat="1" applyFont="1" applyFill="1" applyBorder="1"/>
    <xf numFmtId="166" fontId="14" fillId="8" borderId="6" xfId="5" applyNumberFormat="1" applyFont="1" applyFill="1" applyBorder="1"/>
    <xf numFmtId="166" fontId="14" fillId="8" borderId="7" xfId="5" applyNumberFormat="1" applyFont="1" applyFill="1" applyBorder="1"/>
    <xf numFmtId="166" fontId="0" fillId="7" borderId="0" xfId="5" applyNumberFormat="1" applyFont="1" applyFill="1"/>
    <xf numFmtId="166" fontId="0" fillId="0" borderId="0" xfId="5" applyNumberFormat="1" applyFont="1" applyAlignment="1">
      <alignment wrapText="1"/>
    </xf>
    <xf numFmtId="166" fontId="14" fillId="0" borderId="11" xfId="5" applyNumberFormat="1" applyFont="1" applyFill="1" applyBorder="1"/>
    <xf numFmtId="49" fontId="14" fillId="8" borderId="14" xfId="3" applyNumberFormat="1" applyFont="1" applyFill="1" applyBorder="1" applyAlignment="1">
      <alignment vertical="top"/>
    </xf>
    <xf numFmtId="41" fontId="14" fillId="8" borderId="14" xfId="1" applyNumberFormat="1" applyFont="1" applyFill="1" applyBorder="1"/>
    <xf numFmtId="49" fontId="15" fillId="0" borderId="13" xfId="3" applyNumberFormat="1" applyFont="1" applyFill="1" applyBorder="1" applyAlignment="1">
      <alignment vertical="top"/>
    </xf>
    <xf numFmtId="41" fontId="14" fillId="0" borderId="13" xfId="1" applyNumberFormat="1" applyFont="1" applyFill="1" applyBorder="1"/>
    <xf numFmtId="49" fontId="0" fillId="0" borderId="0" xfId="0" applyNumberFormat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49" fontId="15" fillId="2" borderId="6" xfId="3" applyNumberFormat="1" applyFont="1" applyFill="1" applyBorder="1" applyAlignment="1">
      <alignment vertical="top"/>
    </xf>
    <xf numFmtId="166" fontId="14" fillId="2" borderId="6" xfId="5" applyNumberFormat="1" applyFont="1" applyFill="1" applyBorder="1"/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166" fontId="14" fillId="9" borderId="0" xfId="5" applyNumberFormat="1" applyFont="1" applyFill="1" applyBorder="1" applyAlignment="1">
      <alignment vertical="center"/>
    </xf>
    <xf numFmtId="166" fontId="14" fillId="8" borderId="0" xfId="5" applyNumberFormat="1" applyFont="1" applyFill="1" applyBorder="1"/>
    <xf numFmtId="166" fontId="14" fillId="0" borderId="0" xfId="5" applyNumberFormat="1" applyFont="1" applyFill="1" applyBorder="1"/>
    <xf numFmtId="166" fontId="14" fillId="2" borderId="0" xfId="5" applyNumberFormat="1" applyFont="1" applyFill="1" applyBorder="1"/>
    <xf numFmtId="41" fontId="12" fillId="0" borderId="16" xfId="1" applyNumberFormat="1" applyFont="1" applyBorder="1"/>
    <xf numFmtId="41" fontId="14" fillId="0" borderId="10" xfId="4" applyNumberFormat="1" applyFont="1" applyFill="1" applyBorder="1"/>
    <xf numFmtId="166" fontId="14" fillId="9" borderId="18" xfId="5" applyNumberFormat="1" applyFont="1" applyFill="1" applyBorder="1" applyAlignment="1">
      <alignment vertical="center"/>
    </xf>
    <xf numFmtId="166" fontId="14" fillId="8" borderId="18" xfId="5" applyNumberFormat="1" applyFont="1" applyFill="1" applyBorder="1"/>
    <xf numFmtId="166" fontId="14" fillId="8" borderId="5" xfId="5" applyNumberFormat="1" applyFont="1" applyFill="1" applyBorder="1"/>
    <xf numFmtId="166" fontId="14" fillId="0" borderId="10" xfId="5" applyNumberFormat="1" applyFont="1" applyFill="1" applyBorder="1"/>
    <xf numFmtId="166" fontId="14" fillId="8" borderId="10" xfId="5" applyNumberFormat="1" applyFont="1" applyFill="1" applyBorder="1"/>
    <xf numFmtId="166" fontId="14" fillId="8" borderId="19" xfId="5" applyNumberFormat="1" applyFont="1" applyFill="1" applyBorder="1"/>
    <xf numFmtId="41" fontId="14" fillId="9" borderId="20" xfId="1" applyNumberFormat="1" applyFont="1" applyFill="1" applyBorder="1" applyAlignment="1">
      <alignment vertical="center"/>
    </xf>
    <xf numFmtId="41" fontId="14" fillId="8" borderId="20" xfId="1" applyNumberFormat="1" applyFont="1" applyFill="1" applyBorder="1"/>
    <xf numFmtId="41" fontId="14" fillId="8" borderId="16" xfId="1" applyNumberFormat="1" applyFont="1" applyFill="1" applyBorder="1"/>
    <xf numFmtId="41" fontId="14" fillId="0" borderId="16" xfId="1" applyNumberFormat="1" applyFont="1" applyFill="1" applyBorder="1"/>
    <xf numFmtId="41" fontId="14" fillId="8" borderId="21" xfId="1" applyNumberFormat="1" applyFont="1" applyFill="1" applyBorder="1"/>
    <xf numFmtId="3" fontId="12" fillId="0" borderId="16" xfId="0" applyNumberFormat="1" applyFont="1" applyBorder="1"/>
    <xf numFmtId="41" fontId="15" fillId="0" borderId="16" xfId="1" applyNumberFormat="1" applyFont="1" applyFill="1" applyBorder="1"/>
    <xf numFmtId="41" fontId="14" fillId="9" borderId="16" xfId="1" applyNumberFormat="1" applyFont="1" applyFill="1" applyBorder="1" applyAlignment="1">
      <alignment vertical="center"/>
    </xf>
    <xf numFmtId="41" fontId="15" fillId="0" borderId="18" xfId="1" applyNumberFormat="1" applyFont="1" applyFill="1" applyBorder="1"/>
    <xf numFmtId="41" fontId="14" fillId="8" borderId="18" xfId="1" applyNumberFormat="1" applyFont="1" applyFill="1" applyBorder="1"/>
    <xf numFmtId="41" fontId="14" fillId="0" borderId="18" xfId="1" applyNumberFormat="1" applyFont="1" applyFill="1" applyBorder="1"/>
    <xf numFmtId="41" fontId="12" fillId="0" borderId="18" xfId="1" applyNumberFormat="1" applyFont="1" applyBorder="1"/>
    <xf numFmtId="41" fontId="14" fillId="0" borderId="22" xfId="1" applyNumberFormat="1" applyFont="1" applyFill="1" applyBorder="1"/>
    <xf numFmtId="41" fontId="14" fillId="8" borderId="23" xfId="1" applyNumberFormat="1" applyFont="1" applyFill="1" applyBorder="1"/>
    <xf numFmtId="41" fontId="17" fillId="0" borderId="10" xfId="4" applyNumberFormat="1" applyFont="1" applyFill="1" applyBorder="1"/>
    <xf numFmtId="41" fontId="18" fillId="0" borderId="10" xfId="4" applyNumberFormat="1" applyFont="1" applyFill="1" applyBorder="1"/>
    <xf numFmtId="41" fontId="18" fillId="8" borderId="10" xfId="4" applyNumberFormat="1" applyFont="1" applyFill="1" applyBorder="1"/>
    <xf numFmtId="41" fontId="18" fillId="8" borderId="19" xfId="4" applyNumberFormat="1" applyFont="1" applyFill="1" applyBorder="1"/>
    <xf numFmtId="41" fontId="18" fillId="8" borderId="7" xfId="4" applyNumberFormat="1" applyFont="1" applyFill="1" applyBorder="1"/>
    <xf numFmtId="41" fontId="18" fillId="0" borderId="6" xfId="4" applyNumberFormat="1" applyFont="1" applyFill="1" applyBorder="1"/>
    <xf numFmtId="41" fontId="19" fillId="7" borderId="0" xfId="0" applyNumberFormat="1" applyFont="1" applyFill="1"/>
    <xf numFmtId="41" fontId="12" fillId="2" borderId="18" xfId="1" applyNumberFormat="1" applyFont="1" applyFill="1" applyBorder="1"/>
    <xf numFmtId="41" fontId="15" fillId="2" borderId="18" xfId="1" applyNumberFormat="1" applyFont="1" applyFill="1" applyBorder="1"/>
    <xf numFmtId="166" fontId="3" fillId="3" borderId="3" xfId="5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/>
    <xf numFmtId="165" fontId="6" fillId="2" borderId="3" xfId="1" applyNumberFormat="1" applyFont="1" applyFill="1" applyBorder="1" applyAlignment="1">
      <alignment wrapText="1"/>
    </xf>
    <xf numFmtId="49" fontId="15" fillId="2" borderId="9" xfId="3" applyNumberFormat="1" applyFont="1" applyFill="1" applyBorder="1" applyAlignment="1">
      <alignment vertical="top"/>
    </xf>
    <xf numFmtId="167" fontId="2" fillId="3" borderId="0" xfId="2" applyNumberFormat="1" applyFont="1" applyFill="1" applyBorder="1" applyAlignment="1">
      <alignment horizontal="center" vertical="center"/>
    </xf>
    <xf numFmtId="41" fontId="14" fillId="9" borderId="18" xfId="4" applyNumberFormat="1" applyFont="1" applyFill="1" applyBorder="1" applyAlignment="1">
      <alignment vertical="center"/>
    </xf>
    <xf numFmtId="41" fontId="14" fillId="8" borderId="18" xfId="4" applyNumberFormat="1" applyFont="1" applyFill="1" applyBorder="1"/>
    <xf numFmtId="41" fontId="14" fillId="8" borderId="10" xfId="4" applyNumberFormat="1" applyFont="1" applyFill="1" applyBorder="1"/>
    <xf numFmtId="41" fontId="15" fillId="0" borderId="10" xfId="4" applyNumberFormat="1" applyFont="1" applyFill="1" applyBorder="1"/>
    <xf numFmtId="41" fontId="14" fillId="8" borderId="19" xfId="4" applyNumberFormat="1" applyFont="1" applyFill="1" applyBorder="1"/>
    <xf numFmtId="41" fontId="15" fillId="0" borderId="4" xfId="1" applyNumberFormat="1" applyFont="1" applyFill="1" applyBorder="1"/>
    <xf numFmtId="43" fontId="3" fillId="2" borderId="0" xfId="5" applyFont="1" applyFill="1" applyBorder="1"/>
    <xf numFmtId="166" fontId="3" fillId="2" borderId="0" xfId="5" applyNumberFormat="1" applyFont="1" applyFill="1" applyBorder="1"/>
    <xf numFmtId="0" fontId="20" fillId="12" borderId="3" xfId="0" applyFont="1" applyFill="1" applyBorder="1" applyAlignment="1">
      <alignment horizontal="center" vertical="center"/>
    </xf>
    <xf numFmtId="0" fontId="13" fillId="0" borderId="0" xfId="0" applyFont="1"/>
    <xf numFmtId="0" fontId="20" fillId="12" borderId="3" xfId="0" applyFont="1" applyFill="1" applyBorder="1"/>
    <xf numFmtId="43" fontId="13" fillId="0" borderId="0" xfId="5" applyFont="1"/>
    <xf numFmtId="43" fontId="20" fillId="12" borderId="3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/>
    <xf numFmtId="10" fontId="3" fillId="2" borderId="0" xfId="2" applyNumberFormat="1" applyFont="1" applyFill="1" applyBorder="1"/>
    <xf numFmtId="168" fontId="3" fillId="3" borderId="3" xfId="2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/>
    <xf numFmtId="43" fontId="3" fillId="2" borderId="0" xfId="5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66" fontId="2" fillId="10" borderId="0" xfId="5" applyNumberFormat="1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right"/>
    </xf>
    <xf numFmtId="0" fontId="3" fillId="3" borderId="37" xfId="0" applyFont="1" applyFill="1" applyBorder="1" applyAlignment="1">
      <alignment horizontal="right"/>
    </xf>
    <xf numFmtId="10" fontId="3" fillId="3" borderId="38" xfId="0" applyNumberFormat="1" applyFont="1" applyFill="1" applyBorder="1"/>
    <xf numFmtId="10" fontId="3" fillId="3" borderId="29" xfId="0" applyNumberFormat="1" applyFont="1" applyFill="1" applyBorder="1"/>
    <xf numFmtId="0" fontId="3" fillId="3" borderId="3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6" fontId="20" fillId="12" borderId="3" xfId="5" applyNumberFormat="1" applyFont="1" applyFill="1" applyBorder="1"/>
    <xf numFmtId="166" fontId="13" fillId="0" borderId="0" xfId="5" applyNumberFormat="1" applyFont="1"/>
    <xf numFmtId="166" fontId="13" fillId="0" borderId="0" xfId="0" applyNumberFormat="1" applyFont="1"/>
    <xf numFmtId="166" fontId="13" fillId="3" borderId="3" xfId="5" applyNumberFormat="1" applyFont="1" applyFill="1" applyBorder="1"/>
    <xf numFmtId="0" fontId="17" fillId="0" borderId="0" xfId="0" applyFont="1"/>
    <xf numFmtId="0" fontId="0" fillId="0" borderId="0" xfId="0" applyBorder="1"/>
    <xf numFmtId="41" fontId="22" fillId="13" borderId="3" xfId="0" applyNumberFormat="1" applyFont="1" applyFill="1" applyBorder="1" applyAlignment="1">
      <alignment horizontal="center" vertical="center" wrapText="1"/>
    </xf>
    <xf numFmtId="169" fontId="22" fillId="13" borderId="3" xfId="0" applyNumberFormat="1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vertical="center" wrapText="1"/>
    </xf>
    <xf numFmtId="41" fontId="22" fillId="15" borderId="3" xfId="0" applyNumberFormat="1" applyFont="1" applyFill="1" applyBorder="1" applyAlignment="1">
      <alignment vertical="center" wrapText="1"/>
    </xf>
    <xf numFmtId="169" fontId="22" fillId="15" borderId="3" xfId="0" applyNumberFormat="1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41" fontId="24" fillId="5" borderId="3" xfId="0" applyNumberFormat="1" applyFont="1" applyFill="1" applyBorder="1" applyAlignment="1">
      <alignment vertical="center" wrapText="1"/>
    </xf>
    <xf numFmtId="169" fontId="24" fillId="5" borderId="3" xfId="0" applyNumberFormat="1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41" fontId="25" fillId="5" borderId="3" xfId="0" applyNumberFormat="1" applyFont="1" applyFill="1" applyBorder="1" applyAlignment="1" applyProtection="1">
      <alignment vertical="center" wrapText="1"/>
      <protection locked="0"/>
    </xf>
    <xf numFmtId="0" fontId="25" fillId="2" borderId="3" xfId="0" applyFont="1" applyFill="1" applyBorder="1" applyAlignment="1">
      <alignment vertical="center" wrapText="1"/>
    </xf>
    <xf numFmtId="41" fontId="25" fillId="2" borderId="3" xfId="0" applyNumberFormat="1" applyFont="1" applyFill="1" applyBorder="1" applyAlignment="1" applyProtection="1">
      <alignment vertical="center" wrapText="1"/>
      <protection locked="0"/>
    </xf>
    <xf numFmtId="41" fontId="25" fillId="3" borderId="3" xfId="0" applyNumberFormat="1" applyFont="1" applyFill="1" applyBorder="1" applyAlignment="1" applyProtection="1">
      <alignment vertical="center" wrapText="1"/>
      <protection locked="0"/>
    </xf>
    <xf numFmtId="41" fontId="25" fillId="2" borderId="3" xfId="0" applyNumberFormat="1" applyFont="1" applyFill="1" applyBorder="1" applyAlignment="1" applyProtection="1">
      <alignment vertical="center"/>
      <protection locked="0"/>
    </xf>
    <xf numFmtId="41" fontId="25" fillId="3" borderId="3" xfId="0" applyNumberFormat="1" applyFont="1" applyFill="1" applyBorder="1" applyAlignment="1" applyProtection="1">
      <alignment vertical="center"/>
      <protection locked="0"/>
    </xf>
    <xf numFmtId="41" fontId="24" fillId="2" borderId="3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41" fontId="24" fillId="2" borderId="3" xfId="0" applyNumberFormat="1" applyFont="1" applyFill="1" applyBorder="1" applyAlignment="1" applyProtection="1">
      <alignment vertical="center" wrapText="1"/>
      <protection locked="0"/>
    </xf>
    <xf numFmtId="41" fontId="24" fillId="15" borderId="3" xfId="0" applyNumberFormat="1" applyFont="1" applyFill="1" applyBorder="1" applyAlignment="1">
      <alignment vertical="center" wrapText="1"/>
    </xf>
    <xf numFmtId="169" fontId="24" fillId="15" borderId="3" xfId="0" applyNumberFormat="1" applyFont="1" applyFill="1" applyBorder="1" applyAlignment="1">
      <alignment vertical="center" wrapText="1"/>
    </xf>
    <xf numFmtId="41" fontId="24" fillId="2" borderId="3" xfId="0" applyNumberFormat="1" applyFont="1" applyFill="1" applyBorder="1" applyAlignment="1">
      <alignment vertical="center" wrapText="1"/>
    </xf>
    <xf numFmtId="169" fontId="24" fillId="2" borderId="3" xfId="0" applyNumberFormat="1" applyFont="1" applyFill="1" applyBorder="1" applyAlignment="1">
      <alignment vertical="center" wrapText="1"/>
    </xf>
    <xf numFmtId="41" fontId="31" fillId="10" borderId="3" xfId="0" applyNumberFormat="1" applyFont="1" applyFill="1" applyBorder="1" applyAlignment="1" applyProtection="1">
      <alignment vertical="center" wrapText="1"/>
      <protection locked="0"/>
    </xf>
    <xf numFmtId="41" fontId="31" fillId="10" borderId="3" xfId="0" applyNumberFormat="1" applyFont="1" applyFill="1" applyBorder="1" applyAlignment="1" applyProtection="1">
      <alignment vertical="center"/>
      <protection locked="0"/>
    </xf>
    <xf numFmtId="41" fontId="23" fillId="10" borderId="3" xfId="0" applyNumberFormat="1" applyFont="1" applyFill="1" applyBorder="1" applyAlignment="1" applyProtection="1">
      <alignment vertical="center"/>
      <protection locked="0"/>
    </xf>
    <xf numFmtId="41" fontId="23" fillId="10" borderId="3" xfId="0" applyNumberFormat="1" applyFont="1" applyFill="1" applyBorder="1" applyAlignment="1" applyProtection="1">
      <alignment vertical="center" wrapText="1"/>
      <protection locked="0"/>
    </xf>
    <xf numFmtId="41" fontId="24" fillId="3" borderId="3" xfId="0" applyNumberFormat="1" applyFont="1" applyFill="1" applyBorder="1" applyAlignment="1" applyProtection="1">
      <alignment vertical="center"/>
      <protection locked="0"/>
    </xf>
    <xf numFmtId="41" fontId="24" fillId="3" borderId="3" xfId="0" applyNumberFormat="1" applyFont="1" applyFill="1" applyBorder="1" applyAlignment="1" applyProtection="1">
      <alignment vertical="center" wrapText="1"/>
      <protection locked="0"/>
    </xf>
    <xf numFmtId="41" fontId="24" fillId="11" borderId="3" xfId="0" applyNumberFormat="1" applyFont="1" applyFill="1" applyBorder="1" applyAlignment="1" applyProtection="1">
      <alignment vertical="center" wrapText="1"/>
      <protection locked="0"/>
    </xf>
    <xf numFmtId="0" fontId="9" fillId="6" borderId="0" xfId="0" applyFont="1" applyFill="1" applyBorder="1" applyAlignment="1"/>
    <xf numFmtId="165" fontId="9" fillId="6" borderId="0" xfId="1" applyNumberFormat="1" applyFont="1" applyFill="1" applyBorder="1" applyAlignment="1">
      <alignment horizontal="left"/>
    </xf>
    <xf numFmtId="10" fontId="2" fillId="3" borderId="0" xfId="2" applyNumberFormat="1" applyFont="1" applyFill="1" applyBorder="1" applyAlignment="1">
      <alignment horizontal="center" vertical="center"/>
    </xf>
    <xf numFmtId="166" fontId="15" fillId="11" borderId="3" xfId="5" applyNumberFormat="1" applyFont="1" applyFill="1" applyBorder="1"/>
    <xf numFmtId="166" fontId="13" fillId="2" borderId="3" xfId="5" applyNumberFormat="1" applyFont="1" applyFill="1" applyBorder="1"/>
    <xf numFmtId="0" fontId="13" fillId="2" borderId="3" xfId="0" applyFont="1" applyFill="1" applyBorder="1"/>
    <xf numFmtId="166" fontId="15" fillId="0" borderId="3" xfId="5" applyNumberFormat="1" applyFont="1" applyBorder="1"/>
    <xf numFmtId="166" fontId="15" fillId="10" borderId="3" xfId="5" applyNumberFormat="1" applyFont="1" applyFill="1" applyBorder="1"/>
    <xf numFmtId="166" fontId="15" fillId="2" borderId="3" xfId="5" applyNumberFormat="1" applyFont="1" applyFill="1" applyBorder="1"/>
    <xf numFmtId="0" fontId="13" fillId="3" borderId="3" xfId="0" applyFont="1" applyFill="1" applyBorder="1"/>
    <xf numFmtId="166" fontId="15" fillId="3" borderId="3" xfId="5" applyNumberFormat="1" applyFont="1" applyFill="1" applyBorder="1"/>
    <xf numFmtId="166" fontId="14" fillId="0" borderId="7" xfId="5" applyNumberFormat="1" applyFont="1" applyFill="1" applyBorder="1"/>
    <xf numFmtId="49" fontId="15" fillId="0" borderId="15" xfId="3" applyNumberFormat="1" applyFont="1" applyFill="1" applyBorder="1" applyAlignment="1">
      <alignment vertical="top"/>
    </xf>
    <xf numFmtId="41" fontId="14" fillId="0" borderId="15" xfId="1" applyNumberFormat="1" applyFont="1" applyFill="1" applyBorder="1"/>
    <xf numFmtId="49" fontId="15" fillId="0" borderId="14" xfId="3" applyNumberFormat="1" applyFont="1" applyFill="1" applyBorder="1" applyAlignment="1">
      <alignment vertical="top"/>
    </xf>
    <xf numFmtId="41" fontId="14" fillId="0" borderId="14" xfId="1" applyNumberFormat="1" applyFont="1" applyFill="1" applyBorder="1"/>
    <xf numFmtId="49" fontId="14" fillId="8" borderId="39" xfId="3" applyNumberFormat="1" applyFont="1" applyFill="1" applyBorder="1" applyAlignment="1">
      <alignment vertical="top"/>
    </xf>
    <xf numFmtId="41" fontId="14" fillId="8" borderId="39" xfId="1" applyNumberFormat="1" applyFont="1" applyFill="1" applyBorder="1"/>
    <xf numFmtId="49" fontId="15" fillId="0" borderId="40" xfId="3" applyNumberFormat="1" applyFont="1" applyFill="1" applyBorder="1" applyAlignment="1">
      <alignment vertical="top"/>
    </xf>
    <xf numFmtId="41" fontId="12" fillId="0" borderId="40" xfId="1" applyNumberFormat="1" applyFont="1" applyBorder="1"/>
    <xf numFmtId="41" fontId="14" fillId="0" borderId="17" xfId="1" applyNumberFormat="1" applyFont="1" applyFill="1" applyBorder="1"/>
    <xf numFmtId="41" fontId="12" fillId="0" borderId="17" xfId="1" applyNumberFormat="1" applyFont="1" applyBorder="1"/>
    <xf numFmtId="41" fontId="14" fillId="8" borderId="41" xfId="1" applyNumberFormat="1" applyFont="1" applyFill="1" applyBorder="1"/>
    <xf numFmtId="41" fontId="14" fillId="0" borderId="21" xfId="1" applyNumberFormat="1" applyFont="1" applyFill="1" applyBorder="1"/>
    <xf numFmtId="0" fontId="33" fillId="2" borderId="0" xfId="0" applyFont="1" applyFill="1"/>
    <xf numFmtId="41" fontId="30" fillId="13" borderId="3" xfId="0" applyNumberFormat="1" applyFont="1" applyFill="1" applyBorder="1" applyAlignment="1">
      <alignment horizontal="center" vertical="center" wrapText="1"/>
    </xf>
    <xf numFmtId="41" fontId="32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170" fontId="32" fillId="5" borderId="3" xfId="5" applyNumberFormat="1" applyFont="1" applyFill="1" applyBorder="1" applyAlignment="1" applyProtection="1">
      <alignment horizontal="left" vertical="center" wrapText="1"/>
    </xf>
    <xf numFmtId="171" fontId="32" fillId="5" borderId="3" xfId="5" applyNumberFormat="1" applyFont="1" applyFill="1" applyBorder="1" applyAlignment="1" applyProtection="1">
      <alignment horizontal="left" vertical="center" wrapText="1"/>
    </xf>
    <xf numFmtId="167" fontId="32" fillId="2" borderId="0" xfId="2" applyNumberFormat="1" applyFont="1" applyFill="1" applyBorder="1" applyAlignment="1">
      <alignment horizontal="left" vertical="center" wrapText="1"/>
    </xf>
    <xf numFmtId="41" fontId="32" fillId="2" borderId="3" xfId="0" applyNumberFormat="1" applyFont="1" applyFill="1" applyBorder="1" applyAlignment="1">
      <alignment horizontal="right" vertical="center" wrapText="1"/>
    </xf>
    <xf numFmtId="41" fontId="32" fillId="16" borderId="3" xfId="0" applyNumberFormat="1" applyFont="1" applyFill="1" applyBorder="1" applyAlignment="1">
      <alignment horizontal="right" vertical="center" wrapText="1"/>
    </xf>
    <xf numFmtId="171" fontId="32" fillId="5" borderId="3" xfId="5" applyNumberFormat="1" applyFont="1" applyFill="1" applyBorder="1" applyAlignment="1">
      <alignment horizontal="right" vertical="center" wrapText="1"/>
    </xf>
    <xf numFmtId="41" fontId="32" fillId="2" borderId="3" xfId="0" applyNumberFormat="1" applyFont="1" applyFill="1" applyBorder="1" applyAlignment="1">
      <alignment horizontal="left" vertical="center" wrapText="1"/>
    </xf>
    <xf numFmtId="170" fontId="30" fillId="13" borderId="3" xfId="5" applyNumberFormat="1" applyFont="1" applyFill="1" applyBorder="1" applyAlignment="1">
      <alignment horizontal="left" vertical="center" wrapText="1"/>
    </xf>
    <xf numFmtId="171" fontId="30" fillId="13" borderId="3" xfId="5" applyNumberFormat="1" applyFont="1" applyFill="1" applyBorder="1" applyAlignment="1">
      <alignment horizontal="left" vertical="center" wrapText="1"/>
    </xf>
    <xf numFmtId="41" fontId="32" fillId="5" borderId="3" xfId="0" applyNumberFormat="1" applyFont="1" applyFill="1" applyBorder="1" applyAlignment="1">
      <alignment horizontal="left" vertical="center" wrapText="1"/>
    </xf>
    <xf numFmtId="170" fontId="32" fillId="5" borderId="3" xfId="5" applyNumberFormat="1" applyFont="1" applyFill="1" applyBorder="1" applyAlignment="1">
      <alignment horizontal="left" vertical="center" wrapText="1"/>
    </xf>
    <xf numFmtId="171" fontId="32" fillId="5" borderId="3" xfId="5" applyNumberFormat="1" applyFont="1" applyFill="1" applyBorder="1" applyAlignment="1">
      <alignment horizontal="left" vertical="center" wrapText="1"/>
    </xf>
    <xf numFmtId="166" fontId="32" fillId="2" borderId="0" xfId="5" applyNumberFormat="1" applyFont="1" applyFill="1" applyBorder="1" applyAlignment="1">
      <alignment horizontal="right" vertical="center" wrapText="1"/>
    </xf>
    <xf numFmtId="43" fontId="32" fillId="2" borderId="0" xfId="5" applyFont="1" applyFill="1" applyBorder="1" applyAlignment="1">
      <alignment horizontal="left" vertical="center" wrapText="1"/>
    </xf>
    <xf numFmtId="41" fontId="6" fillId="2" borderId="42" xfId="0" applyNumberFormat="1" applyFont="1" applyFill="1" applyBorder="1" applyAlignment="1">
      <alignment horizontal="right" vertical="center" wrapText="1" readingOrder="1"/>
    </xf>
    <xf numFmtId="166" fontId="30" fillId="13" borderId="3" xfId="5" applyNumberFormat="1" applyFont="1" applyFill="1" applyBorder="1" applyAlignment="1">
      <alignment horizontal="left" vertical="center" wrapText="1"/>
    </xf>
    <xf numFmtId="166" fontId="32" fillId="2" borderId="0" xfId="5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vertical="center" wrapText="1"/>
    </xf>
    <xf numFmtId="41" fontId="32" fillId="2" borderId="0" xfId="0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textRotation="90"/>
    </xf>
    <xf numFmtId="0" fontId="32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 readingOrder="1"/>
    </xf>
    <xf numFmtId="0" fontId="25" fillId="2" borderId="0" xfId="0" applyFont="1" applyFill="1" applyBorder="1"/>
    <xf numFmtId="0" fontId="24" fillId="2" borderId="0" xfId="0" applyFont="1" applyFill="1" applyBorder="1" applyAlignment="1">
      <alignment vertical="center" wrapText="1" readingOrder="1"/>
    </xf>
    <xf numFmtId="41" fontId="32" fillId="2" borderId="3" xfId="0" applyNumberFormat="1" applyFont="1" applyFill="1" applyBorder="1" applyAlignment="1">
      <alignment horizontal="center" vertical="center" wrapText="1"/>
    </xf>
    <xf numFmtId="166" fontId="32" fillId="2" borderId="3" xfId="5" applyNumberFormat="1" applyFont="1" applyFill="1" applyBorder="1" applyAlignment="1">
      <alignment horizontal="right" vertical="center" wrapText="1"/>
    </xf>
    <xf numFmtId="41" fontId="32" fillId="5" borderId="3" xfId="0" applyNumberFormat="1" applyFont="1" applyFill="1" applyBorder="1" applyAlignment="1">
      <alignment horizontal="right" vertical="center" wrapText="1"/>
    </xf>
    <xf numFmtId="0" fontId="25" fillId="2" borderId="0" xfId="0" applyFont="1" applyFill="1" applyAlignment="1">
      <alignment wrapText="1"/>
    </xf>
    <xf numFmtId="41" fontId="32" fillId="17" borderId="3" xfId="0" applyNumberFormat="1" applyFont="1" applyFill="1" applyBorder="1" applyAlignment="1">
      <alignment horizontal="center" vertical="center" wrapText="1"/>
    </xf>
    <xf numFmtId="167" fontId="32" fillId="5" borderId="3" xfId="5" applyNumberFormat="1" applyFont="1" applyFill="1" applyBorder="1" applyAlignment="1">
      <alignment horizontal="right" vertical="center" wrapText="1"/>
    </xf>
    <xf numFmtId="167" fontId="32" fillId="5" borderId="3" xfId="2" applyNumberFormat="1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center" vertical="center" textRotation="90"/>
    </xf>
    <xf numFmtId="170" fontId="32" fillId="2" borderId="3" xfId="5" applyNumberFormat="1" applyFont="1" applyFill="1" applyBorder="1" applyAlignment="1">
      <alignment horizontal="right" vertical="center" wrapText="1"/>
    </xf>
    <xf numFmtId="0" fontId="22" fillId="13" borderId="3" xfId="0" applyFont="1" applyFill="1" applyBorder="1" applyAlignment="1">
      <alignment horizontal="center" vertical="center" wrapText="1"/>
    </xf>
    <xf numFmtId="41" fontId="22" fillId="13" borderId="3" xfId="0" applyNumberFormat="1" applyFont="1" applyFill="1" applyBorder="1" applyAlignment="1">
      <alignment horizontal="center" vertical="center" wrapText="1"/>
    </xf>
    <xf numFmtId="169" fontId="22" fillId="13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  <xf numFmtId="164" fontId="2" fillId="3" borderId="25" xfId="1" applyFont="1" applyFill="1" applyBorder="1" applyAlignment="1">
      <alignment horizontal="center" vertical="center" wrapText="1"/>
    </xf>
    <xf numFmtId="164" fontId="2" fillId="3" borderId="30" xfId="1" applyFont="1" applyFill="1" applyBorder="1" applyAlignment="1">
      <alignment horizontal="center" vertical="center" wrapText="1"/>
    </xf>
    <xf numFmtId="164" fontId="2" fillId="3" borderId="31" xfId="1" applyFont="1" applyFill="1" applyBorder="1" applyAlignment="1">
      <alignment horizontal="center" vertical="center" wrapText="1"/>
    </xf>
    <xf numFmtId="164" fontId="2" fillId="3" borderId="32" xfId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2" fillId="3" borderId="33" xfId="1" applyFont="1" applyFill="1" applyBorder="1" applyAlignment="1">
      <alignment horizontal="center" vertical="center" wrapText="1"/>
    </xf>
    <xf numFmtId="164" fontId="2" fillId="3" borderId="34" xfId="1" applyFont="1" applyFill="1" applyBorder="1" applyAlignment="1">
      <alignment horizontal="center" vertical="center" wrapText="1"/>
    </xf>
    <xf numFmtId="164" fontId="2" fillId="3" borderId="35" xfId="1" applyFont="1" applyFill="1" applyBorder="1" applyAlignment="1">
      <alignment horizontal="center" vertical="center" wrapText="1"/>
    </xf>
    <xf numFmtId="164" fontId="2" fillId="3" borderId="36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 textRotation="90"/>
    </xf>
    <xf numFmtId="41" fontId="30" fillId="13" borderId="3" xfId="0" applyNumberFormat="1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 textRotation="90"/>
    </xf>
    <xf numFmtId="0" fontId="34" fillId="2" borderId="3" xfId="0" applyFont="1" applyFill="1" applyBorder="1" applyAlignment="1">
      <alignment horizontal="left" vertical="center"/>
    </xf>
    <xf numFmtId="41" fontId="32" fillId="2" borderId="3" xfId="0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2" fillId="17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41" fontId="30" fillId="13" borderId="3" xfId="0" applyNumberFormat="1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 readingOrder="1"/>
    </xf>
    <xf numFmtId="0" fontId="25" fillId="2" borderId="0" xfId="0" applyFont="1" applyFill="1" applyAlignment="1">
      <alignment horizontal="center" wrapText="1"/>
    </xf>
    <xf numFmtId="166" fontId="33" fillId="2" borderId="0" xfId="5" applyNumberFormat="1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1" fontId="16" fillId="4" borderId="0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3" xfId="0" applyBorder="1"/>
  </cellXfs>
  <cellStyles count="6">
    <cellStyle name="Moeda" xfId="1" builtinId="4"/>
    <cellStyle name="Moeda 2" xfId="4"/>
    <cellStyle name="Normal" xfId="0" builtinId="0"/>
    <cellStyle name="Normal 2" xfId="3"/>
    <cellStyle name="Porcentagem" xfId="2" builtinId="5"/>
    <cellStyle name="Vírgula" xfId="5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Nova%20pasta\Plano%20de%20A&#231;&#227;o%20Programa&#231;&#227;o%202019_CAU_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"/>
      <sheetName val="Matriz Objetivos x Projetos"/>
      <sheetName val="Indicadores e Metas"/>
      <sheetName val="Quadro Geral"/>
      <sheetName val="Anexo_1.1_Limites Estratégicos"/>
      <sheetName val="Anexo_1.2_Usos e Fontes"/>
      <sheetName val="Anexo_1.3_ Elemento de Despesas"/>
      <sheetName val="Anexo_1.4_Dados"/>
      <sheetName val="2019"/>
      <sheetName val="Anexo 1.4-Quadro Descritiv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1281930</v>
          </cell>
          <cell r="C11">
            <v>1228807</v>
          </cell>
        </row>
        <row r="12">
          <cell r="B12">
            <v>1133640</v>
          </cell>
          <cell r="C12">
            <v>1195758</v>
          </cell>
        </row>
        <row r="16">
          <cell r="B16">
            <v>51378</v>
          </cell>
          <cell r="C16">
            <v>30000</v>
          </cell>
        </row>
        <row r="19">
          <cell r="B19">
            <v>4292</v>
          </cell>
          <cell r="C19">
            <v>2000</v>
          </cell>
        </row>
        <row r="24">
          <cell r="B24">
            <v>114382</v>
          </cell>
          <cell r="C24">
            <v>0</v>
          </cell>
        </row>
        <row r="33">
          <cell r="B33">
            <v>34464</v>
          </cell>
          <cell r="C33">
            <v>24599</v>
          </cell>
        </row>
      </sheetData>
      <sheetData sheetId="7">
        <row r="44">
          <cell r="G44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tabSelected="1" view="pageBreakPreview" topLeftCell="A2" zoomScale="85" zoomScaleNormal="115" zoomScaleSheetLayoutView="85" workbookViewId="0">
      <selection sqref="A1:E21"/>
    </sheetView>
  </sheetViews>
  <sheetFormatPr defaultRowHeight="14.4" x14ac:dyDescent="0.3"/>
  <cols>
    <col min="1" max="1" width="41.44140625" bestFit="1" customWidth="1"/>
    <col min="2" max="3" width="19" customWidth="1"/>
    <col min="4" max="4" width="11.88671875" bestFit="1" customWidth="1"/>
    <col min="5" max="5" width="17" hidden="1" customWidth="1"/>
    <col min="6" max="6" width="13.33203125" hidden="1" customWidth="1"/>
  </cols>
  <sheetData>
    <row r="1" spans="1:10" ht="15.6" hidden="1" x14ac:dyDescent="0.3">
      <c r="A1" s="255" t="s">
        <v>423</v>
      </c>
      <c r="B1" s="256" t="s">
        <v>424</v>
      </c>
      <c r="C1" s="256" t="s">
        <v>425</v>
      </c>
      <c r="D1" s="255" t="s">
        <v>426</v>
      </c>
      <c r="E1" s="255"/>
      <c r="F1" s="257" t="s">
        <v>457</v>
      </c>
      <c r="G1" s="163"/>
      <c r="H1" s="163"/>
      <c r="I1" s="163"/>
      <c r="J1" s="163"/>
    </row>
    <row r="2" spans="1:10" ht="31.2" x14ac:dyDescent="0.3">
      <c r="A2" s="255"/>
      <c r="B2" s="256"/>
      <c r="C2" s="256"/>
      <c r="D2" s="164" t="s">
        <v>427</v>
      </c>
      <c r="E2" s="165" t="s">
        <v>428</v>
      </c>
      <c r="F2" s="257"/>
      <c r="G2" s="163"/>
      <c r="H2" s="163"/>
      <c r="I2" s="163"/>
      <c r="J2" s="163"/>
    </row>
    <row r="3" spans="1:10" ht="15.6" x14ac:dyDescent="0.3">
      <c r="A3" s="166" t="s">
        <v>429</v>
      </c>
      <c r="B3" s="167"/>
      <c r="C3" s="167"/>
      <c r="D3" s="167"/>
      <c r="E3" s="168"/>
      <c r="F3" s="168"/>
      <c r="G3" s="163"/>
      <c r="H3" s="163"/>
      <c r="I3" s="163"/>
      <c r="J3" s="163"/>
    </row>
    <row r="4" spans="1:10" ht="24.9" customHeight="1" x14ac:dyDescent="0.3">
      <c r="A4" s="169" t="s">
        <v>430</v>
      </c>
      <c r="B4" s="170">
        <f>B5+B15+B16+B17</f>
        <v>1281930</v>
      </c>
      <c r="C4" s="170">
        <f>C5+C15+C16+C17</f>
        <v>1228807</v>
      </c>
      <c r="D4" s="170">
        <f>C4-B4</f>
        <v>-53123</v>
      </c>
      <c r="E4" s="171">
        <f>IFERROR(D4/C4*100,)</f>
        <v>-4.3231361800510575</v>
      </c>
      <c r="F4" s="171">
        <f t="shared" ref="F4:F21" si="0">IFERROR(C4/$C$21*100,0)</f>
        <v>87.223232138965798</v>
      </c>
      <c r="G4" s="163"/>
      <c r="H4" s="163"/>
      <c r="I4" s="163"/>
      <c r="J4" s="163"/>
    </row>
    <row r="5" spans="1:10" ht="24.9" customHeight="1" x14ac:dyDescent="0.3">
      <c r="A5" s="172" t="s">
        <v>431</v>
      </c>
      <c r="B5" s="170">
        <f>B6+B13+B14</f>
        <v>1133640</v>
      </c>
      <c r="C5" s="170">
        <f>C6+C13+C14</f>
        <v>1195758</v>
      </c>
      <c r="D5" s="170">
        <f>C5-B5</f>
        <v>62118</v>
      </c>
      <c r="E5" s="171">
        <f>IFERROR(D5/C5*100,)</f>
        <v>5.1948638436874344</v>
      </c>
      <c r="F5" s="171">
        <f t="shared" si="0"/>
        <v>84.87734657763626</v>
      </c>
      <c r="G5" s="163"/>
      <c r="H5" s="163"/>
      <c r="I5" s="163"/>
      <c r="J5" s="163"/>
    </row>
    <row r="6" spans="1:10" ht="24.9" customHeight="1" x14ac:dyDescent="0.3">
      <c r="A6" s="172" t="s">
        <v>432</v>
      </c>
      <c r="B6" s="170">
        <f>B7+B10</f>
        <v>549453</v>
      </c>
      <c r="C6" s="170">
        <f>C7+C10</f>
        <v>584015</v>
      </c>
      <c r="D6" s="170">
        <f t="shared" ref="D6:D21" si="1">C6-B6</f>
        <v>34562</v>
      </c>
      <c r="E6" s="171">
        <f t="shared" ref="E6:E21" si="2">IFERROR(D6/C6*100,)</f>
        <v>5.9179986815407144</v>
      </c>
      <c r="F6" s="171">
        <f t="shared" si="0"/>
        <v>41.454578235343803</v>
      </c>
      <c r="G6" s="163"/>
      <c r="H6" s="163"/>
      <c r="I6" s="163"/>
      <c r="J6" s="163"/>
    </row>
    <row r="7" spans="1:10" ht="15.6" x14ac:dyDescent="0.3">
      <c r="A7" s="173" t="s">
        <v>433</v>
      </c>
      <c r="B7" s="174">
        <f>SUM(B8:B9)</f>
        <v>511191</v>
      </c>
      <c r="C7" s="174">
        <f>SUM(C8:C9)</f>
        <v>539812</v>
      </c>
      <c r="D7" s="170">
        <f t="shared" si="1"/>
        <v>28621</v>
      </c>
      <c r="E7" s="171">
        <f t="shared" si="2"/>
        <v>5.3020310774862365</v>
      </c>
      <c r="F7" s="171">
        <f t="shared" si="0"/>
        <v>38.316958958892165</v>
      </c>
      <c r="G7" s="163"/>
      <c r="H7" s="163"/>
      <c r="I7" s="163"/>
      <c r="J7" s="163"/>
    </row>
    <row r="8" spans="1:10" ht="15.6" x14ac:dyDescent="0.3">
      <c r="A8" s="175" t="s">
        <v>434</v>
      </c>
      <c r="B8" s="176">
        <v>459813</v>
      </c>
      <c r="C8" s="187">
        <v>509812</v>
      </c>
      <c r="D8" s="170">
        <f t="shared" si="1"/>
        <v>49999</v>
      </c>
      <c r="E8" s="171">
        <f t="shared" si="2"/>
        <v>9.8073407452158836</v>
      </c>
      <c r="F8" s="171">
        <f t="shared" si="0"/>
        <v>36.187497648719798</v>
      </c>
      <c r="G8" s="163"/>
      <c r="H8" s="163"/>
      <c r="I8" s="163"/>
      <c r="J8" s="163"/>
    </row>
    <row r="9" spans="1:10" ht="15.6" x14ac:dyDescent="0.3">
      <c r="A9" s="175" t="s">
        <v>435</v>
      </c>
      <c r="B9" s="176">
        <v>51378</v>
      </c>
      <c r="C9" s="177">
        <v>30000</v>
      </c>
      <c r="D9" s="170">
        <f t="shared" si="1"/>
        <v>-21378</v>
      </c>
      <c r="E9" s="171">
        <f t="shared" si="2"/>
        <v>-71.260000000000005</v>
      </c>
      <c r="F9" s="171">
        <f t="shared" si="0"/>
        <v>2.1294613101723656</v>
      </c>
      <c r="G9" s="163"/>
      <c r="H9" s="163"/>
      <c r="I9" s="163"/>
      <c r="J9" s="163"/>
    </row>
    <row r="10" spans="1:10" ht="15.6" x14ac:dyDescent="0.3">
      <c r="A10" s="173" t="s">
        <v>436</v>
      </c>
      <c r="B10" s="174">
        <f>SUM(B11:B12)</f>
        <v>38262</v>
      </c>
      <c r="C10" s="174">
        <f>SUM(C11:C12)</f>
        <v>44203</v>
      </c>
      <c r="D10" s="170">
        <f t="shared" si="1"/>
        <v>5941</v>
      </c>
      <c r="E10" s="171">
        <f t="shared" si="2"/>
        <v>13.440264235459132</v>
      </c>
      <c r="F10" s="171">
        <f t="shared" si="0"/>
        <v>3.1376192764516357</v>
      </c>
    </row>
    <row r="11" spans="1:10" ht="15.6" x14ac:dyDescent="0.3">
      <c r="A11" s="175" t="s">
        <v>437</v>
      </c>
      <c r="B11" s="178">
        <v>33970</v>
      </c>
      <c r="C11" s="188">
        <v>42203</v>
      </c>
      <c r="D11" s="170">
        <f t="shared" si="1"/>
        <v>8233</v>
      </c>
      <c r="E11" s="171">
        <f t="shared" si="2"/>
        <v>19.508091841812195</v>
      </c>
      <c r="F11" s="171">
        <f t="shared" si="0"/>
        <v>2.9956551891068117</v>
      </c>
    </row>
    <row r="12" spans="1:10" ht="15.6" x14ac:dyDescent="0.3">
      <c r="A12" s="175" t="s">
        <v>438</v>
      </c>
      <c r="B12" s="178">
        <v>4292</v>
      </c>
      <c r="C12" s="179">
        <v>2000</v>
      </c>
      <c r="D12" s="170">
        <f t="shared" si="1"/>
        <v>-2292</v>
      </c>
      <c r="E12" s="171">
        <f t="shared" si="2"/>
        <v>-114.6</v>
      </c>
      <c r="F12" s="171">
        <f t="shared" si="0"/>
        <v>0.14196408734482438</v>
      </c>
    </row>
    <row r="13" spans="1:10" ht="15.6" x14ac:dyDescent="0.3">
      <c r="A13" s="173" t="s">
        <v>439</v>
      </c>
      <c r="B13" s="180">
        <v>526278</v>
      </c>
      <c r="C13" s="189">
        <v>561629</v>
      </c>
      <c r="D13" s="170">
        <f t="shared" si="1"/>
        <v>35351</v>
      </c>
      <c r="E13" s="171">
        <f t="shared" si="2"/>
        <v>6.2943687024708481</v>
      </c>
      <c r="F13" s="171">
        <f t="shared" si="0"/>
        <v>39.865574205693186</v>
      </c>
    </row>
    <row r="14" spans="1:10" ht="15.6" x14ac:dyDescent="0.3">
      <c r="A14" s="173" t="s">
        <v>440</v>
      </c>
      <c r="B14" s="180">
        <v>57909</v>
      </c>
      <c r="C14" s="189">
        <v>50114</v>
      </c>
      <c r="D14" s="170">
        <f t="shared" si="1"/>
        <v>-7795</v>
      </c>
      <c r="E14" s="171">
        <f t="shared" si="2"/>
        <v>-15.554535658698168</v>
      </c>
      <c r="F14" s="171">
        <f t="shared" si="0"/>
        <v>3.5571941365992643</v>
      </c>
    </row>
    <row r="15" spans="1:10" ht="15.6" x14ac:dyDescent="0.3">
      <c r="A15" s="173" t="s">
        <v>441</v>
      </c>
      <c r="B15" s="180">
        <v>21000</v>
      </c>
      <c r="C15" s="191">
        <v>25000</v>
      </c>
      <c r="D15" s="170">
        <f t="shared" si="1"/>
        <v>4000</v>
      </c>
      <c r="E15" s="171">
        <f t="shared" si="2"/>
        <v>16</v>
      </c>
      <c r="F15" s="171">
        <f t="shared" si="0"/>
        <v>1.7745510918103047</v>
      </c>
    </row>
    <row r="16" spans="1:10" ht="15.6" x14ac:dyDescent="0.3">
      <c r="A16" s="173" t="s">
        <v>442</v>
      </c>
      <c r="B16" s="182">
        <v>12908</v>
      </c>
      <c r="C16" s="190">
        <v>8049</v>
      </c>
      <c r="D16" s="170">
        <f t="shared" si="1"/>
        <v>-4859</v>
      </c>
      <c r="E16" s="171">
        <f t="shared" si="2"/>
        <v>-60.367747546279041</v>
      </c>
      <c r="F16" s="171">
        <f t="shared" si="0"/>
        <v>0.57133446951924571</v>
      </c>
    </row>
    <row r="17" spans="1:6" ht="15.6" x14ac:dyDescent="0.3">
      <c r="A17" s="173" t="s">
        <v>443</v>
      </c>
      <c r="B17" s="182">
        <v>114382</v>
      </c>
      <c r="C17" s="193">
        <v>0</v>
      </c>
      <c r="D17" s="170">
        <f t="shared" si="1"/>
        <v>-114382</v>
      </c>
      <c r="E17" s="171">
        <f t="shared" si="2"/>
        <v>0</v>
      </c>
      <c r="F17" s="171">
        <f t="shared" si="0"/>
        <v>0</v>
      </c>
    </row>
    <row r="18" spans="1:6" ht="15.6" x14ac:dyDescent="0.3">
      <c r="A18" s="169" t="s">
        <v>444</v>
      </c>
      <c r="B18" s="170">
        <f>SUM(B19:B20)</f>
        <v>161030</v>
      </c>
      <c r="C18" s="170">
        <f>SUM(C19:C20)</f>
        <v>180000</v>
      </c>
      <c r="D18" s="170">
        <f t="shared" si="1"/>
        <v>18970</v>
      </c>
      <c r="E18" s="171">
        <f t="shared" si="2"/>
        <v>10.53888888888889</v>
      </c>
      <c r="F18" s="171">
        <f t="shared" si="0"/>
        <v>12.776767861034195</v>
      </c>
    </row>
    <row r="19" spans="1:6" ht="31.2" x14ac:dyDescent="0.3">
      <c r="A19" s="173" t="s">
        <v>445</v>
      </c>
      <c r="B19" s="182">
        <v>161030</v>
      </c>
      <c r="C19" s="192">
        <v>180000</v>
      </c>
      <c r="D19" s="170">
        <f t="shared" si="1"/>
        <v>18970</v>
      </c>
      <c r="E19" s="171">
        <f t="shared" si="2"/>
        <v>10.53888888888889</v>
      </c>
      <c r="F19" s="171">
        <f t="shared" si="0"/>
        <v>12.776767861034195</v>
      </c>
    </row>
    <row r="20" spans="1:6" ht="15.6" x14ac:dyDescent="0.3">
      <c r="A20" s="173" t="s">
        <v>446</v>
      </c>
      <c r="B20" s="182">
        <v>0</v>
      </c>
      <c r="C20" s="182">
        <v>0</v>
      </c>
      <c r="D20" s="170">
        <f t="shared" si="1"/>
        <v>0</v>
      </c>
      <c r="E20" s="171">
        <f t="shared" si="2"/>
        <v>0</v>
      </c>
      <c r="F20" s="171">
        <f t="shared" si="0"/>
        <v>0</v>
      </c>
    </row>
    <row r="21" spans="1:6" ht="15.6" x14ac:dyDescent="0.3">
      <c r="A21" s="169" t="s">
        <v>447</v>
      </c>
      <c r="B21" s="170">
        <f>SUM(B4,B18)</f>
        <v>1442960</v>
      </c>
      <c r="C21" s="170">
        <f>SUM(C4,C18)</f>
        <v>1408807</v>
      </c>
      <c r="D21" s="170">
        <f t="shared" si="1"/>
        <v>-34153</v>
      </c>
      <c r="E21" s="171">
        <f t="shared" si="2"/>
        <v>-2.4242497375438936</v>
      </c>
      <c r="F21" s="171">
        <f t="shared" si="0"/>
        <v>100</v>
      </c>
    </row>
    <row r="22" spans="1:6" ht="15.6" x14ac:dyDescent="0.3">
      <c r="A22" s="166" t="s">
        <v>448</v>
      </c>
      <c r="B22" s="183"/>
      <c r="C22" s="183"/>
      <c r="D22" s="183"/>
      <c r="E22" s="184"/>
      <c r="F22" s="184"/>
    </row>
    <row r="23" spans="1:6" ht="15.6" x14ac:dyDescent="0.3">
      <c r="A23" s="172" t="s">
        <v>449</v>
      </c>
      <c r="B23" s="170">
        <f>SUM(B24:B25)</f>
        <v>1317377</v>
      </c>
      <c r="C23" s="170">
        <f>SUM(C24:C25)</f>
        <v>0</v>
      </c>
      <c r="D23" s="170">
        <f>C23-B23</f>
        <v>-1317377</v>
      </c>
      <c r="E23" s="171">
        <f>IFERROR(D23/C23*100,)</f>
        <v>0</v>
      </c>
      <c r="F23" s="171">
        <f>IFERROR(C23/$C$29*100,0)</f>
        <v>0</v>
      </c>
    </row>
    <row r="24" spans="1:6" ht="15.6" x14ac:dyDescent="0.3">
      <c r="A24" s="173" t="s">
        <v>450</v>
      </c>
      <c r="B24" s="180">
        <v>275030</v>
      </c>
      <c r="C24" s="180"/>
      <c r="D24" s="170">
        <f t="shared" ref="D24:D29" si="3">C24-B24</f>
        <v>-275030</v>
      </c>
      <c r="E24" s="171">
        <f t="shared" ref="E24:E29" si="4">IFERROR(D24/C24*100,)</f>
        <v>0</v>
      </c>
      <c r="F24" s="171">
        <f t="shared" ref="F24:F28" si="5">IFERROR(C24/$C$29*100,0)</f>
        <v>0</v>
      </c>
    </row>
    <row r="25" spans="1:6" ht="15.6" x14ac:dyDescent="0.3">
      <c r="A25" s="173" t="s">
        <v>451</v>
      </c>
      <c r="B25" s="180">
        <v>1042347</v>
      </c>
      <c r="C25" s="180"/>
      <c r="D25" s="170">
        <f t="shared" si="3"/>
        <v>-1042347</v>
      </c>
      <c r="E25" s="171">
        <f t="shared" si="4"/>
        <v>0</v>
      </c>
      <c r="F25" s="171">
        <f t="shared" si="5"/>
        <v>0</v>
      </c>
    </row>
    <row r="26" spans="1:6" ht="15.6" x14ac:dyDescent="0.3">
      <c r="A26" s="173" t="s">
        <v>452</v>
      </c>
      <c r="B26" s="180">
        <v>34464</v>
      </c>
      <c r="C26" s="180">
        <v>24599</v>
      </c>
      <c r="D26" s="170">
        <f t="shared" si="3"/>
        <v>-9865</v>
      </c>
      <c r="E26" s="171">
        <f t="shared" si="4"/>
        <v>-40.10325622992805</v>
      </c>
      <c r="F26" s="171">
        <f t="shared" si="5"/>
        <v>26.48328578349572</v>
      </c>
    </row>
    <row r="27" spans="1:6" ht="15.6" x14ac:dyDescent="0.3">
      <c r="A27" s="173" t="s">
        <v>453</v>
      </c>
      <c r="B27" s="180">
        <v>75977</v>
      </c>
      <c r="C27" s="180">
        <v>68286</v>
      </c>
      <c r="D27" s="170">
        <f t="shared" si="3"/>
        <v>-7691</v>
      </c>
      <c r="E27" s="171">
        <f t="shared" si="4"/>
        <v>-11.262923586093782</v>
      </c>
      <c r="F27" s="171">
        <f t="shared" si="5"/>
        <v>73.516714216504269</v>
      </c>
    </row>
    <row r="28" spans="1:6" ht="15.6" x14ac:dyDescent="0.3">
      <c r="A28" s="173" t="s">
        <v>454</v>
      </c>
      <c r="B28" s="180">
        <v>15142</v>
      </c>
      <c r="C28" s="180"/>
      <c r="D28" s="170">
        <f t="shared" si="3"/>
        <v>-15142</v>
      </c>
      <c r="E28" s="171">
        <f t="shared" si="4"/>
        <v>0</v>
      </c>
      <c r="F28" s="171">
        <f t="shared" si="5"/>
        <v>0</v>
      </c>
    </row>
    <row r="29" spans="1:6" ht="15.6" x14ac:dyDescent="0.3">
      <c r="A29" s="169" t="s">
        <v>455</v>
      </c>
      <c r="B29" s="170">
        <f>SUM(B23,B26:B28)</f>
        <v>1442960</v>
      </c>
      <c r="C29" s="170">
        <f>SUM(C23,C26:C28)</f>
        <v>92885</v>
      </c>
      <c r="D29" s="170">
        <f t="shared" si="3"/>
        <v>-1350075</v>
      </c>
      <c r="E29" s="171">
        <f t="shared" si="4"/>
        <v>-1453.4908758141789</v>
      </c>
      <c r="F29" s="171">
        <f>IFERROR(C29/$C$29*100,0)</f>
        <v>100</v>
      </c>
    </row>
    <row r="30" spans="1:6" ht="15.6" x14ac:dyDescent="0.3">
      <c r="A30" s="173" t="s">
        <v>456</v>
      </c>
      <c r="B30" s="185">
        <f>B21-B29</f>
        <v>0</v>
      </c>
      <c r="C30" s="185">
        <f>C21-C29</f>
        <v>1315922</v>
      </c>
      <c r="D30" s="185">
        <f t="shared" ref="D30" si="6">D21-D29</f>
        <v>1315922</v>
      </c>
      <c r="E30" s="186"/>
      <c r="F30" s="186"/>
    </row>
  </sheetData>
  <mergeCells count="5">
    <mergeCell ref="A1:A2"/>
    <mergeCell ref="B1:B2"/>
    <mergeCell ref="C1:C2"/>
    <mergeCell ref="D1:E1"/>
    <mergeCell ref="F1:F2"/>
  </mergeCells>
  <pageMargins left="0.511811024" right="0.511811024" top="0.78740157499999996" bottom="0.78740157499999996" header="0.31496062000000002" footer="0.31496062000000002"/>
  <pageSetup paperSize="9" scale="5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6"/>
  <sheetViews>
    <sheetView view="pageBreakPreview" zoomScaleNormal="100" zoomScaleSheetLayoutView="100" workbookViewId="0">
      <pane ySplit="9" topLeftCell="A10" activePane="bottomLeft" state="frozen"/>
      <selection pane="bottomLeft" activeCell="D184" sqref="D184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8.33203125" style="47" customWidth="1"/>
    <col min="4" max="16384" width="8.6640625" style="42"/>
  </cols>
  <sheetData>
    <row r="1" spans="1:3" ht="14.4" x14ac:dyDescent="0.3">
      <c r="A1" s="287" t="s">
        <v>374</v>
      </c>
      <c r="B1" s="287"/>
      <c r="C1" s="288"/>
    </row>
    <row r="2" spans="1:3" ht="24" customHeight="1" x14ac:dyDescent="0.3">
      <c r="A2" s="289"/>
      <c r="B2" s="289"/>
      <c r="C2" s="290"/>
    </row>
    <row r="3" spans="1:3" ht="42.75" customHeight="1" x14ac:dyDescent="0.3">
      <c r="A3" s="64" t="s">
        <v>380</v>
      </c>
      <c r="B3" s="64" t="s">
        <v>378</v>
      </c>
      <c r="C3" s="99">
        <f>C4</f>
        <v>175000</v>
      </c>
    </row>
    <row r="4" spans="1:3" x14ac:dyDescent="0.3">
      <c r="A4" s="66" t="s">
        <v>53</v>
      </c>
      <c r="B4" s="66" t="s">
        <v>54</v>
      </c>
      <c r="C4" s="100">
        <f>C5</f>
        <v>175000</v>
      </c>
    </row>
    <row r="5" spans="1:3" x14ac:dyDescent="0.3">
      <c r="A5" s="66" t="s">
        <v>55</v>
      </c>
      <c r="B5" s="66" t="s">
        <v>56</v>
      </c>
      <c r="C5" s="100">
        <f>C6+C124</f>
        <v>175000</v>
      </c>
    </row>
    <row r="6" spans="1:3" x14ac:dyDescent="0.3">
      <c r="A6" s="66" t="s">
        <v>57</v>
      </c>
      <c r="B6" s="66" t="s">
        <v>58</v>
      </c>
      <c r="C6" s="100">
        <f>C7+C29+C47+C54+C108+C115+C117</f>
        <v>175000</v>
      </c>
    </row>
    <row r="7" spans="1:3" x14ac:dyDescent="0.3">
      <c r="A7" s="66" t="s">
        <v>59</v>
      </c>
      <c r="B7" s="66" t="s">
        <v>60</v>
      </c>
      <c r="C7" s="100">
        <f>C8+C27</f>
        <v>155000</v>
      </c>
    </row>
    <row r="8" spans="1:3" x14ac:dyDescent="0.3">
      <c r="A8" s="66" t="s">
        <v>61</v>
      </c>
      <c r="B8" s="66" t="s">
        <v>62</v>
      </c>
      <c r="C8" s="100">
        <f>C9+C18+C22</f>
        <v>155000</v>
      </c>
    </row>
    <row r="9" spans="1:3" x14ac:dyDescent="0.3">
      <c r="A9" s="62" t="s">
        <v>63</v>
      </c>
      <c r="B9" s="62" t="s">
        <v>64</v>
      </c>
      <c r="C9" s="103">
        <f>C10+C11+C12+C13+C14+C15+C16+C17</f>
        <v>155000</v>
      </c>
    </row>
    <row r="10" spans="1:3" ht="15" customHeight="1" x14ac:dyDescent="0.3">
      <c r="A10" s="51" t="s">
        <v>65</v>
      </c>
      <c r="B10" s="51" t="s">
        <v>18</v>
      </c>
      <c r="C10" s="105">
        <v>155000</v>
      </c>
    </row>
    <row r="11" spans="1:3" hidden="1" x14ac:dyDescent="0.3">
      <c r="A11" s="51" t="s">
        <v>66</v>
      </c>
      <c r="B11" s="51" t="s">
        <v>67</v>
      </c>
      <c r="C11" s="102">
        <v>0</v>
      </c>
    </row>
    <row r="12" spans="1:3" hidden="1" x14ac:dyDescent="0.3">
      <c r="A12" s="51" t="s">
        <v>68</v>
      </c>
      <c r="B12" s="51" t="s">
        <v>69</v>
      </c>
      <c r="C12" s="102">
        <v>0</v>
      </c>
    </row>
    <row r="13" spans="1:3" hidden="1" x14ac:dyDescent="0.3">
      <c r="A13" s="51" t="s">
        <v>70</v>
      </c>
      <c r="B13" s="51" t="s">
        <v>71</v>
      </c>
      <c r="C13" s="102">
        <v>0</v>
      </c>
    </row>
    <row r="14" spans="1:3" hidden="1" x14ac:dyDescent="0.3">
      <c r="A14" s="51" t="s">
        <v>72</v>
      </c>
      <c r="B14" s="51" t="s">
        <v>73</v>
      </c>
      <c r="C14" s="102">
        <v>0</v>
      </c>
    </row>
    <row r="15" spans="1:3" hidden="1" x14ac:dyDescent="0.3">
      <c r="A15" s="51" t="s">
        <v>74</v>
      </c>
      <c r="B15" s="51" t="s">
        <v>75</v>
      </c>
      <c r="C15" s="102">
        <v>0</v>
      </c>
    </row>
    <row r="16" spans="1:3" hidden="1" x14ac:dyDescent="0.3">
      <c r="A16" s="51" t="s">
        <v>76</v>
      </c>
      <c r="B16" s="51" t="s">
        <v>77</v>
      </c>
      <c r="C16" s="102">
        <f>SUM(D16:X16)</f>
        <v>0</v>
      </c>
    </row>
    <row r="17" spans="1:3" hidden="1" x14ac:dyDescent="0.3">
      <c r="A17" s="51" t="s">
        <v>78</v>
      </c>
      <c r="B17" s="51" t="s">
        <v>79</v>
      </c>
      <c r="C17" s="102">
        <f>SUM(D17:X17)</f>
        <v>0</v>
      </c>
    </row>
    <row r="18" spans="1:3" hidden="1" x14ac:dyDescent="0.3">
      <c r="A18" s="54" t="s">
        <v>80</v>
      </c>
      <c r="B18" s="54" t="s">
        <v>81</v>
      </c>
      <c r="C18" s="101">
        <f>C19+C20+C21</f>
        <v>0</v>
      </c>
    </row>
    <row r="19" spans="1:3" hidden="1" x14ac:dyDescent="0.3">
      <c r="A19" s="51" t="s">
        <v>82</v>
      </c>
      <c r="B19" s="51" t="s">
        <v>83</v>
      </c>
      <c r="C19" s="102">
        <v>0</v>
      </c>
    </row>
    <row r="20" spans="1:3" hidden="1" x14ac:dyDescent="0.3">
      <c r="A20" s="51" t="s">
        <v>84</v>
      </c>
      <c r="B20" s="51" t="s">
        <v>85</v>
      </c>
      <c r="C20" s="102">
        <v>0</v>
      </c>
    </row>
    <row r="21" spans="1:3" hidden="1" x14ac:dyDescent="0.3">
      <c r="A21" s="51" t="s">
        <v>86</v>
      </c>
      <c r="B21" s="51" t="s">
        <v>87</v>
      </c>
      <c r="C21" s="102">
        <v>0</v>
      </c>
    </row>
    <row r="22" spans="1:3" hidden="1" x14ac:dyDescent="0.3">
      <c r="A22" s="54" t="s">
        <v>88</v>
      </c>
      <c r="B22" s="54" t="s">
        <v>89</v>
      </c>
      <c r="C22" s="101">
        <f>C23+C24+C25+C26</f>
        <v>0</v>
      </c>
    </row>
    <row r="23" spans="1:3" hidden="1" x14ac:dyDescent="0.3">
      <c r="A23" s="51" t="s">
        <v>90</v>
      </c>
      <c r="B23" s="51" t="s">
        <v>91</v>
      </c>
      <c r="C23" s="102">
        <f>SUM(D23:X23)</f>
        <v>0</v>
      </c>
    </row>
    <row r="24" spans="1:3" hidden="1" x14ac:dyDescent="0.3">
      <c r="A24" s="51" t="s">
        <v>92</v>
      </c>
      <c r="B24" s="51" t="s">
        <v>93</v>
      </c>
      <c r="C24" s="102">
        <f>SUM(D24:X24)</f>
        <v>0</v>
      </c>
    </row>
    <row r="25" spans="1:3" hidden="1" x14ac:dyDescent="0.3">
      <c r="A25" s="51" t="s">
        <v>94</v>
      </c>
      <c r="B25" s="51" t="s">
        <v>95</v>
      </c>
      <c r="C25" s="102">
        <f>SUM(D25:X25)</f>
        <v>0</v>
      </c>
    </row>
    <row r="26" spans="1:3" hidden="1" x14ac:dyDescent="0.3">
      <c r="A26" s="51" t="s">
        <v>96</v>
      </c>
      <c r="B26" s="51" t="s">
        <v>97</v>
      </c>
      <c r="C26" s="102">
        <f>SUM(D26:X26)</f>
        <v>0</v>
      </c>
    </row>
    <row r="27" spans="1:3" hidden="1" x14ac:dyDescent="0.3">
      <c r="A27" s="54" t="s">
        <v>98</v>
      </c>
      <c r="B27" s="54" t="s">
        <v>99</v>
      </c>
      <c r="C27" s="101">
        <f>C28</f>
        <v>0</v>
      </c>
    </row>
    <row r="28" spans="1:3" hidden="1" x14ac:dyDescent="0.3">
      <c r="A28" s="51" t="s">
        <v>100</v>
      </c>
      <c r="B28" s="51" t="s">
        <v>101</v>
      </c>
      <c r="C28" s="102">
        <v>0</v>
      </c>
    </row>
    <row r="29" spans="1:3" hidden="1" x14ac:dyDescent="0.3">
      <c r="A29" s="54" t="s">
        <v>102</v>
      </c>
      <c r="B29" s="54" t="s">
        <v>48</v>
      </c>
      <c r="C29" s="101">
        <f>C30</f>
        <v>0</v>
      </c>
    </row>
    <row r="30" spans="1:3" hidden="1" x14ac:dyDescent="0.3">
      <c r="A30" s="54" t="s">
        <v>103</v>
      </c>
      <c r="B30" s="54" t="s">
        <v>48</v>
      </c>
      <c r="C30" s="101">
        <f>C31+C32+C33+C34+C35+C36+C37+C38+C39+C40+C41+C42+C43+C44+C45+C46</f>
        <v>0</v>
      </c>
    </row>
    <row r="31" spans="1:3" hidden="1" x14ac:dyDescent="0.3">
      <c r="A31" s="51" t="s">
        <v>104</v>
      </c>
      <c r="B31" s="51" t="s">
        <v>105</v>
      </c>
      <c r="C31" s="91">
        <v>0</v>
      </c>
    </row>
    <row r="32" spans="1:3" hidden="1" x14ac:dyDescent="0.3">
      <c r="A32" s="51" t="s">
        <v>106</v>
      </c>
      <c r="B32" s="51" t="s">
        <v>107</v>
      </c>
      <c r="C32" s="102">
        <f t="shared" ref="C32:C45" si="0">SUM(D32:X32)</f>
        <v>0</v>
      </c>
    </row>
    <row r="33" spans="1:3" hidden="1" x14ac:dyDescent="0.3">
      <c r="A33" s="51" t="s">
        <v>108</v>
      </c>
      <c r="B33" s="51" t="s">
        <v>109</v>
      </c>
      <c r="C33" s="102">
        <f t="shared" si="0"/>
        <v>0</v>
      </c>
    </row>
    <row r="34" spans="1:3" hidden="1" x14ac:dyDescent="0.3">
      <c r="A34" s="51" t="s">
        <v>110</v>
      </c>
      <c r="B34" s="51" t="s">
        <v>111</v>
      </c>
      <c r="C34" s="102">
        <f t="shared" si="0"/>
        <v>0</v>
      </c>
    </row>
    <row r="35" spans="1:3" hidden="1" x14ac:dyDescent="0.3">
      <c r="A35" s="51" t="s">
        <v>112</v>
      </c>
      <c r="B35" s="51" t="s">
        <v>113</v>
      </c>
      <c r="C35" s="102">
        <f t="shared" si="0"/>
        <v>0</v>
      </c>
    </row>
    <row r="36" spans="1:3" hidden="1" x14ac:dyDescent="0.3">
      <c r="A36" s="51" t="s">
        <v>114</v>
      </c>
      <c r="B36" s="51" t="s">
        <v>115</v>
      </c>
      <c r="C36" s="102">
        <f t="shared" si="0"/>
        <v>0</v>
      </c>
    </row>
    <row r="37" spans="1:3" hidden="1" x14ac:dyDescent="0.3">
      <c r="A37" s="51" t="s">
        <v>116</v>
      </c>
      <c r="B37" s="51" t="s">
        <v>117</v>
      </c>
      <c r="C37" s="102">
        <f t="shared" si="0"/>
        <v>0</v>
      </c>
    </row>
    <row r="38" spans="1:3" hidden="1" x14ac:dyDescent="0.3">
      <c r="A38" s="51" t="s">
        <v>118</v>
      </c>
      <c r="B38" s="51" t="s">
        <v>119</v>
      </c>
      <c r="C38" s="102">
        <f t="shared" si="0"/>
        <v>0</v>
      </c>
    </row>
    <row r="39" spans="1:3" hidden="1" x14ac:dyDescent="0.3">
      <c r="A39" s="51" t="s">
        <v>120</v>
      </c>
      <c r="B39" s="51" t="s">
        <v>121</v>
      </c>
      <c r="C39" s="102">
        <f t="shared" si="0"/>
        <v>0</v>
      </c>
    </row>
    <row r="40" spans="1:3" hidden="1" x14ac:dyDescent="0.3">
      <c r="A40" s="51" t="s">
        <v>122</v>
      </c>
      <c r="B40" s="51" t="s">
        <v>123</v>
      </c>
      <c r="C40" s="102">
        <f t="shared" si="0"/>
        <v>0</v>
      </c>
    </row>
    <row r="41" spans="1:3" hidden="1" x14ac:dyDescent="0.3">
      <c r="A41" s="51" t="s">
        <v>124</v>
      </c>
      <c r="B41" s="51" t="s">
        <v>125</v>
      </c>
      <c r="C41" s="102">
        <f t="shared" si="0"/>
        <v>0</v>
      </c>
    </row>
    <row r="42" spans="1:3" hidden="1" x14ac:dyDescent="0.3">
      <c r="A42" s="51" t="s">
        <v>126</v>
      </c>
      <c r="B42" s="51" t="s">
        <v>127</v>
      </c>
      <c r="C42" s="102">
        <f t="shared" si="0"/>
        <v>0</v>
      </c>
    </row>
    <row r="43" spans="1:3" hidden="1" x14ac:dyDescent="0.3">
      <c r="A43" s="51" t="s">
        <v>128</v>
      </c>
      <c r="B43" s="51" t="s">
        <v>129</v>
      </c>
      <c r="C43" s="102">
        <f t="shared" si="0"/>
        <v>0</v>
      </c>
    </row>
    <row r="44" spans="1:3" hidden="1" x14ac:dyDescent="0.3">
      <c r="A44" s="51" t="s">
        <v>130</v>
      </c>
      <c r="B44" s="51" t="s">
        <v>131</v>
      </c>
      <c r="C44" s="102">
        <f t="shared" si="0"/>
        <v>0</v>
      </c>
    </row>
    <row r="45" spans="1:3" hidden="1" x14ac:dyDescent="0.3">
      <c r="A45" s="51" t="s">
        <v>132</v>
      </c>
      <c r="B45" s="51" t="s">
        <v>133</v>
      </c>
      <c r="C45" s="102">
        <f t="shared" si="0"/>
        <v>0</v>
      </c>
    </row>
    <row r="46" spans="1:3" hidden="1" x14ac:dyDescent="0.3">
      <c r="A46" s="51" t="s">
        <v>134</v>
      </c>
      <c r="B46" s="51" t="s">
        <v>135</v>
      </c>
      <c r="C46" s="91">
        <v>0</v>
      </c>
    </row>
    <row r="47" spans="1:3" hidden="1" x14ac:dyDescent="0.3">
      <c r="A47" s="54" t="s">
        <v>136</v>
      </c>
      <c r="B47" s="54" t="s">
        <v>137</v>
      </c>
      <c r="C47" s="101">
        <f>C48+C52</f>
        <v>0</v>
      </c>
    </row>
    <row r="48" spans="1:3" hidden="1" x14ac:dyDescent="0.3">
      <c r="A48" s="54" t="s">
        <v>138</v>
      </c>
      <c r="B48" s="54" t="s">
        <v>139</v>
      </c>
      <c r="C48" s="101">
        <f>C49+C50+C51</f>
        <v>0</v>
      </c>
    </row>
    <row r="49" spans="1:3" hidden="1" x14ac:dyDescent="0.3">
      <c r="A49" s="51" t="s">
        <v>140</v>
      </c>
      <c r="B49" s="51" t="s">
        <v>141</v>
      </c>
      <c r="C49" s="102">
        <f>SUM(D49:X49)</f>
        <v>0</v>
      </c>
    </row>
    <row r="50" spans="1:3" hidden="1" x14ac:dyDescent="0.3">
      <c r="A50" s="51" t="s">
        <v>142</v>
      </c>
      <c r="B50" s="51" t="s">
        <v>143</v>
      </c>
      <c r="C50" s="102">
        <f>SUM(D50:X50)</f>
        <v>0</v>
      </c>
    </row>
    <row r="51" spans="1:3" hidden="1" x14ac:dyDescent="0.3">
      <c r="A51" s="51" t="s">
        <v>144</v>
      </c>
      <c r="B51" s="51" t="s">
        <v>145</v>
      </c>
      <c r="C51" s="102">
        <f>SUM(D51:X51)</f>
        <v>0</v>
      </c>
    </row>
    <row r="52" spans="1:3" hidden="1" x14ac:dyDescent="0.3">
      <c r="A52" s="54" t="s">
        <v>146</v>
      </c>
      <c r="B52" s="54" t="s">
        <v>99</v>
      </c>
      <c r="C52" s="101">
        <f>C53</f>
        <v>0</v>
      </c>
    </row>
    <row r="53" spans="1:3" hidden="1" x14ac:dyDescent="0.3">
      <c r="A53" s="51" t="s">
        <v>147</v>
      </c>
      <c r="B53" s="51" t="s">
        <v>148</v>
      </c>
      <c r="C53" s="102">
        <f>SUM(D53:X53)</f>
        <v>0</v>
      </c>
    </row>
    <row r="54" spans="1:3" x14ac:dyDescent="0.3">
      <c r="A54" s="54" t="s">
        <v>149</v>
      </c>
      <c r="B54" s="54" t="s">
        <v>150</v>
      </c>
      <c r="C54" s="101">
        <f>C55+C60+C65+C74+C105</f>
        <v>20000</v>
      </c>
    </row>
    <row r="55" spans="1:3" hidden="1" x14ac:dyDescent="0.3">
      <c r="A55" s="54" t="s">
        <v>151</v>
      </c>
      <c r="B55" s="54" t="s">
        <v>152</v>
      </c>
      <c r="C55" s="101">
        <f>C56+C57+C58+C59</f>
        <v>0</v>
      </c>
    </row>
    <row r="56" spans="1:3" hidden="1" x14ac:dyDescent="0.3">
      <c r="A56" s="51" t="s">
        <v>153</v>
      </c>
      <c r="B56" s="51" t="s">
        <v>154</v>
      </c>
      <c r="C56" s="91">
        <v>0</v>
      </c>
    </row>
    <row r="57" spans="1:3" hidden="1" x14ac:dyDescent="0.3">
      <c r="A57" s="51" t="s">
        <v>155</v>
      </c>
      <c r="B57" s="51" t="s">
        <v>156</v>
      </c>
      <c r="C57" s="91">
        <v>0</v>
      </c>
    </row>
    <row r="58" spans="1:3" hidden="1" x14ac:dyDescent="0.3">
      <c r="A58" s="51" t="s">
        <v>157</v>
      </c>
      <c r="B58" s="51" t="s">
        <v>158</v>
      </c>
      <c r="C58" s="102">
        <f>SUM(D58:X58)</f>
        <v>0</v>
      </c>
    </row>
    <row r="59" spans="1:3" hidden="1" x14ac:dyDescent="0.3">
      <c r="A59" s="51" t="s">
        <v>159</v>
      </c>
      <c r="B59" s="51" t="s">
        <v>160</v>
      </c>
      <c r="C59" s="102">
        <f>SUM(D59:X59)</f>
        <v>0</v>
      </c>
    </row>
    <row r="60" spans="1:3" hidden="1" x14ac:dyDescent="0.3">
      <c r="A60" s="54" t="s">
        <v>161</v>
      </c>
      <c r="B60" s="54" t="s">
        <v>162</v>
      </c>
      <c r="C60" s="101">
        <f>C61+C62+C63+C64</f>
        <v>0</v>
      </c>
    </row>
    <row r="61" spans="1:3" hidden="1" x14ac:dyDescent="0.3">
      <c r="A61" s="51" t="s">
        <v>163</v>
      </c>
      <c r="B61" s="51" t="s">
        <v>164</v>
      </c>
      <c r="C61" s="102">
        <f>SUM(D61:X61)</f>
        <v>0</v>
      </c>
    </row>
    <row r="62" spans="1:3" hidden="1" x14ac:dyDescent="0.3">
      <c r="A62" s="51" t="s">
        <v>165</v>
      </c>
      <c r="B62" s="51" t="s">
        <v>166</v>
      </c>
      <c r="C62" s="102">
        <f>SUM(D62:X62)</f>
        <v>0</v>
      </c>
    </row>
    <row r="63" spans="1:3" hidden="1" x14ac:dyDescent="0.3">
      <c r="A63" s="51" t="s">
        <v>167</v>
      </c>
      <c r="B63" s="51" t="s">
        <v>168</v>
      </c>
      <c r="C63" s="102">
        <f>SUM(D63:X63)</f>
        <v>0</v>
      </c>
    </row>
    <row r="64" spans="1:3" hidden="1" x14ac:dyDescent="0.3">
      <c r="A64" s="51" t="s">
        <v>169</v>
      </c>
      <c r="B64" s="51" t="s">
        <v>170</v>
      </c>
      <c r="C64" s="91">
        <v>0</v>
      </c>
    </row>
    <row r="65" spans="1:3" hidden="1" x14ac:dyDescent="0.3">
      <c r="A65" s="54" t="s">
        <v>171</v>
      </c>
      <c r="B65" s="54" t="s">
        <v>172</v>
      </c>
      <c r="C65" s="101">
        <f>C66+C67+C68+C69+C70+C71+C72+C73</f>
        <v>0</v>
      </c>
    </row>
    <row r="66" spans="1:3" hidden="1" x14ac:dyDescent="0.3">
      <c r="A66" s="51" t="s">
        <v>173</v>
      </c>
      <c r="B66" s="51" t="s">
        <v>174</v>
      </c>
      <c r="C66" s="102">
        <f t="shared" ref="C66:C73" si="1">SUM(D66:X66)</f>
        <v>0</v>
      </c>
    </row>
    <row r="67" spans="1:3" hidden="1" x14ac:dyDescent="0.3">
      <c r="A67" s="51" t="s">
        <v>175</v>
      </c>
      <c r="B67" s="51" t="s">
        <v>176</v>
      </c>
      <c r="C67" s="102">
        <f t="shared" si="1"/>
        <v>0</v>
      </c>
    </row>
    <row r="68" spans="1:3" hidden="1" x14ac:dyDescent="0.3">
      <c r="A68" s="51" t="s">
        <v>177</v>
      </c>
      <c r="B68" s="51" t="s">
        <v>178</v>
      </c>
      <c r="C68" s="102">
        <f t="shared" si="1"/>
        <v>0</v>
      </c>
    </row>
    <row r="69" spans="1:3" hidden="1" x14ac:dyDescent="0.3">
      <c r="A69" s="51" t="s">
        <v>179</v>
      </c>
      <c r="B69" s="51" t="s">
        <v>180</v>
      </c>
      <c r="C69" s="102">
        <f t="shared" si="1"/>
        <v>0</v>
      </c>
    </row>
    <row r="70" spans="1:3" hidden="1" x14ac:dyDescent="0.3">
      <c r="A70" s="51" t="s">
        <v>181</v>
      </c>
      <c r="B70" s="51" t="s">
        <v>182</v>
      </c>
      <c r="C70" s="102">
        <f t="shared" si="1"/>
        <v>0</v>
      </c>
    </row>
    <row r="71" spans="1:3" hidden="1" x14ac:dyDescent="0.3">
      <c r="A71" s="51" t="s">
        <v>183</v>
      </c>
      <c r="B71" s="51" t="s">
        <v>184</v>
      </c>
      <c r="C71" s="102">
        <f t="shared" si="1"/>
        <v>0</v>
      </c>
    </row>
    <row r="72" spans="1:3" hidden="1" x14ac:dyDescent="0.3">
      <c r="A72" s="51" t="s">
        <v>185</v>
      </c>
      <c r="B72" s="51" t="s">
        <v>186</v>
      </c>
      <c r="C72" s="102">
        <f t="shared" si="1"/>
        <v>0</v>
      </c>
    </row>
    <row r="73" spans="1:3" hidden="1" x14ac:dyDescent="0.3">
      <c r="A73" s="51" t="s">
        <v>187</v>
      </c>
      <c r="B73" s="51" t="s">
        <v>188</v>
      </c>
      <c r="C73" s="102">
        <f t="shared" si="1"/>
        <v>0</v>
      </c>
    </row>
    <row r="74" spans="1:3" x14ac:dyDescent="0.3">
      <c r="A74" s="54" t="s">
        <v>189</v>
      </c>
      <c r="B74" s="54" t="s">
        <v>47</v>
      </c>
      <c r="C74" s="101">
        <f>+C75+C76+C77+C78+C79+C80+C81+C82+C83+C84+C85+C86+C87+C88+C89+C90+C91+C92+C93+C94+C95+C96+C97+C98+C99+C100+C101+C102+C103+C104</f>
        <v>20000</v>
      </c>
    </row>
    <row r="75" spans="1:3" hidden="1" x14ac:dyDescent="0.3">
      <c r="A75" s="51" t="s">
        <v>190</v>
      </c>
      <c r="B75" s="51" t="s">
        <v>191</v>
      </c>
      <c r="C75" s="91">
        <v>0</v>
      </c>
    </row>
    <row r="76" spans="1:3" hidden="1" x14ac:dyDescent="0.3">
      <c r="A76" s="51" t="s">
        <v>192</v>
      </c>
      <c r="B76" s="51" t="s">
        <v>193</v>
      </c>
      <c r="C76" s="102">
        <f>SUM(D76:X76)</f>
        <v>0</v>
      </c>
    </row>
    <row r="77" spans="1:3" hidden="1" x14ac:dyDescent="0.3">
      <c r="A77" s="51" t="s">
        <v>194</v>
      </c>
      <c r="B77" s="51" t="s">
        <v>195</v>
      </c>
      <c r="C77" s="102">
        <f>SUM(D77:X77)</f>
        <v>0</v>
      </c>
    </row>
    <row r="78" spans="1:3" hidden="1" x14ac:dyDescent="0.3">
      <c r="A78" s="51" t="s">
        <v>196</v>
      </c>
      <c r="B78" s="51" t="s">
        <v>197</v>
      </c>
      <c r="C78" s="102">
        <f>SUM(D78:X78)</f>
        <v>0</v>
      </c>
    </row>
    <row r="79" spans="1:3" hidden="1" x14ac:dyDescent="0.3">
      <c r="A79" s="51" t="s">
        <v>198</v>
      </c>
      <c r="B79" s="51" t="s">
        <v>199</v>
      </c>
      <c r="C79" s="102">
        <f>SUM(D79:X79)</f>
        <v>0</v>
      </c>
    </row>
    <row r="80" spans="1:3" hidden="1" x14ac:dyDescent="0.3">
      <c r="A80" s="51" t="s">
        <v>200</v>
      </c>
      <c r="B80" s="51" t="s">
        <v>201</v>
      </c>
      <c r="C80" s="102">
        <v>0</v>
      </c>
    </row>
    <row r="81" spans="1:3" hidden="1" x14ac:dyDescent="0.3">
      <c r="A81" s="51" t="s">
        <v>202</v>
      </c>
      <c r="B81" s="51" t="s">
        <v>203</v>
      </c>
      <c r="C81" s="102">
        <f>SUM(D81:X81)</f>
        <v>0</v>
      </c>
    </row>
    <row r="82" spans="1:3" hidden="1" x14ac:dyDescent="0.3">
      <c r="A82" s="51" t="s">
        <v>204</v>
      </c>
      <c r="B82" s="51" t="s">
        <v>205</v>
      </c>
      <c r="C82" s="102">
        <f>SUM(D82:X82)</f>
        <v>0</v>
      </c>
    </row>
    <row r="83" spans="1:3" ht="15" customHeight="1" x14ac:dyDescent="0.3">
      <c r="A83" s="51" t="s">
        <v>206</v>
      </c>
      <c r="B83" s="51" t="s">
        <v>207</v>
      </c>
      <c r="C83" s="104">
        <f>500*12</f>
        <v>6000</v>
      </c>
    </row>
    <row r="84" spans="1:3" hidden="1" x14ac:dyDescent="0.3">
      <c r="A84" s="51" t="s">
        <v>208</v>
      </c>
      <c r="B84" s="51" t="s">
        <v>209</v>
      </c>
      <c r="C84" s="91">
        <v>0</v>
      </c>
    </row>
    <row r="85" spans="1:3" hidden="1" x14ac:dyDescent="0.3">
      <c r="A85" s="51" t="s">
        <v>210</v>
      </c>
      <c r="B85" s="51" t="s">
        <v>211</v>
      </c>
      <c r="C85" s="105">
        <v>0</v>
      </c>
    </row>
    <row r="86" spans="1:3" hidden="1" x14ac:dyDescent="0.3">
      <c r="A86" s="51" t="s">
        <v>212</v>
      </c>
      <c r="B86" s="51" t="s">
        <v>213</v>
      </c>
      <c r="C86" s="91">
        <v>0</v>
      </c>
    </row>
    <row r="87" spans="1:3" hidden="1" x14ac:dyDescent="0.3">
      <c r="A87" s="51" t="s">
        <v>214</v>
      </c>
      <c r="B87" s="51" t="s">
        <v>215</v>
      </c>
      <c r="C87" s="102">
        <v>0</v>
      </c>
    </row>
    <row r="88" spans="1:3" hidden="1" x14ac:dyDescent="0.3">
      <c r="A88" s="51" t="s">
        <v>216</v>
      </c>
      <c r="B88" s="51" t="s">
        <v>217</v>
      </c>
      <c r="C88" s="105">
        <v>0</v>
      </c>
    </row>
    <row r="89" spans="1:3" hidden="1" x14ac:dyDescent="0.3">
      <c r="A89" s="51" t="s">
        <v>218</v>
      </c>
      <c r="B89" s="51" t="s">
        <v>219</v>
      </c>
      <c r="C89" s="102">
        <v>0</v>
      </c>
    </row>
    <row r="90" spans="1:3" hidden="1" x14ac:dyDescent="0.3">
      <c r="A90" s="51" t="s">
        <v>220</v>
      </c>
      <c r="B90" s="51" t="s">
        <v>221</v>
      </c>
      <c r="C90" s="102">
        <v>0</v>
      </c>
    </row>
    <row r="91" spans="1:3" hidden="1" x14ac:dyDescent="0.3">
      <c r="A91" s="51" t="s">
        <v>222</v>
      </c>
      <c r="B91" s="51" t="s">
        <v>223</v>
      </c>
      <c r="C91" s="102">
        <v>0</v>
      </c>
    </row>
    <row r="92" spans="1:3" hidden="1" x14ac:dyDescent="0.3">
      <c r="A92" s="51" t="s">
        <v>224</v>
      </c>
      <c r="B92" s="51" t="s">
        <v>225</v>
      </c>
      <c r="C92" s="102">
        <f>SUM(D92:X92)</f>
        <v>0</v>
      </c>
    </row>
    <row r="93" spans="1:3" hidden="1" x14ac:dyDescent="0.3">
      <c r="A93" s="51" t="s">
        <v>226</v>
      </c>
      <c r="B93" s="51" t="s">
        <v>227</v>
      </c>
      <c r="C93" s="102">
        <f>SUM(D93:X93)</f>
        <v>0</v>
      </c>
    </row>
    <row r="94" spans="1:3" ht="15" customHeight="1" x14ac:dyDescent="0.3">
      <c r="A94" s="51" t="s">
        <v>228</v>
      </c>
      <c r="B94" s="51" t="s">
        <v>229</v>
      </c>
      <c r="C94" s="104">
        <v>12000</v>
      </c>
    </row>
    <row r="95" spans="1:3" hidden="1" x14ac:dyDescent="0.3">
      <c r="A95" s="51" t="s">
        <v>230</v>
      </c>
      <c r="B95" s="51" t="s">
        <v>231</v>
      </c>
      <c r="C95" s="102">
        <f t="shared" ref="C95:C101" si="2">SUM(D95:X95)</f>
        <v>0</v>
      </c>
    </row>
    <row r="96" spans="1:3" hidden="1" x14ac:dyDescent="0.3">
      <c r="A96" s="51" t="s">
        <v>232</v>
      </c>
      <c r="B96" s="51" t="s">
        <v>233</v>
      </c>
      <c r="C96" s="102">
        <f t="shared" si="2"/>
        <v>0</v>
      </c>
    </row>
    <row r="97" spans="1:3" hidden="1" x14ac:dyDescent="0.3">
      <c r="A97" s="51" t="s">
        <v>234</v>
      </c>
      <c r="B97" s="51" t="s">
        <v>235</v>
      </c>
      <c r="C97" s="102">
        <f t="shared" si="2"/>
        <v>0</v>
      </c>
    </row>
    <row r="98" spans="1:3" hidden="1" x14ac:dyDescent="0.3">
      <c r="A98" s="51" t="s">
        <v>236</v>
      </c>
      <c r="B98" s="51" t="s">
        <v>237</v>
      </c>
      <c r="C98" s="102">
        <f t="shared" si="2"/>
        <v>0</v>
      </c>
    </row>
    <row r="99" spans="1:3" hidden="1" x14ac:dyDescent="0.3">
      <c r="A99" s="51" t="s">
        <v>238</v>
      </c>
      <c r="B99" s="51" t="s">
        <v>239</v>
      </c>
      <c r="C99" s="102">
        <f t="shared" si="2"/>
        <v>0</v>
      </c>
    </row>
    <row r="100" spans="1:3" hidden="1" x14ac:dyDescent="0.3">
      <c r="A100" s="51" t="s">
        <v>240</v>
      </c>
      <c r="B100" s="51" t="s">
        <v>241</v>
      </c>
      <c r="C100" s="102">
        <f t="shared" si="2"/>
        <v>0</v>
      </c>
    </row>
    <row r="101" spans="1:3" hidden="1" x14ac:dyDescent="0.3">
      <c r="A101" s="51" t="s">
        <v>242</v>
      </c>
      <c r="B101" s="51" t="s">
        <v>243</v>
      </c>
      <c r="C101" s="102">
        <f t="shared" si="2"/>
        <v>0</v>
      </c>
    </row>
    <row r="102" spans="1:3" hidden="1" x14ac:dyDescent="0.3">
      <c r="A102" s="51" t="s">
        <v>244</v>
      </c>
      <c r="B102" s="51" t="s">
        <v>45</v>
      </c>
      <c r="C102" s="91">
        <v>0</v>
      </c>
    </row>
    <row r="103" spans="1:3" x14ac:dyDescent="0.3">
      <c r="A103" s="51" t="s">
        <v>245</v>
      </c>
      <c r="B103" s="51" t="s">
        <v>246</v>
      </c>
      <c r="C103" s="105">
        <v>2000</v>
      </c>
    </row>
    <row r="104" spans="1:3" hidden="1" x14ac:dyDescent="0.3">
      <c r="A104" s="51" t="s">
        <v>247</v>
      </c>
      <c r="B104" s="51" t="s">
        <v>248</v>
      </c>
      <c r="C104" s="91">
        <v>0</v>
      </c>
    </row>
    <row r="105" spans="1:3" hidden="1" x14ac:dyDescent="0.3">
      <c r="A105" s="54" t="s">
        <v>249</v>
      </c>
      <c r="B105" s="54" t="s">
        <v>250</v>
      </c>
      <c r="C105" s="101">
        <f>C106+C107</f>
        <v>0</v>
      </c>
    </row>
    <row r="106" spans="1:3" hidden="1" x14ac:dyDescent="0.3">
      <c r="A106" s="51" t="s">
        <v>251</v>
      </c>
      <c r="B106" s="51" t="s">
        <v>148</v>
      </c>
      <c r="C106" s="102">
        <f>SUM(D106:X106)</f>
        <v>0</v>
      </c>
    </row>
    <row r="107" spans="1:3" hidden="1" x14ac:dyDescent="0.3">
      <c r="A107" s="51" t="s">
        <v>252</v>
      </c>
      <c r="B107" s="51" t="s">
        <v>101</v>
      </c>
      <c r="C107" s="102">
        <f>SUM(D107:X107)</f>
        <v>0</v>
      </c>
    </row>
    <row r="108" spans="1:3" hidden="1" x14ac:dyDescent="0.3">
      <c r="A108" s="54" t="s">
        <v>253</v>
      </c>
      <c r="B108" s="54" t="s">
        <v>254</v>
      </c>
      <c r="C108" s="101">
        <f>C109</f>
        <v>0</v>
      </c>
    </row>
    <row r="109" spans="1:3" hidden="1" x14ac:dyDescent="0.3">
      <c r="A109" s="54" t="s">
        <v>255</v>
      </c>
      <c r="B109" s="54" t="s">
        <v>254</v>
      </c>
      <c r="C109" s="101">
        <f>C110+C111+C112+C113+C114</f>
        <v>0</v>
      </c>
    </row>
    <row r="110" spans="1:3" hidden="1" x14ac:dyDescent="0.3">
      <c r="A110" s="51" t="s">
        <v>256</v>
      </c>
      <c r="B110" s="51" t="s">
        <v>257</v>
      </c>
      <c r="C110" s="102">
        <f>SUM(D110:X110)</f>
        <v>0</v>
      </c>
    </row>
    <row r="111" spans="1:3" hidden="1" x14ac:dyDescent="0.3">
      <c r="A111" s="51" t="s">
        <v>258</v>
      </c>
      <c r="B111" s="51" t="s">
        <v>259</v>
      </c>
      <c r="C111" s="102">
        <f>SUM(D111:X111)</f>
        <v>0</v>
      </c>
    </row>
    <row r="112" spans="1:3" hidden="1" x14ac:dyDescent="0.3">
      <c r="A112" s="51" t="s">
        <v>260</v>
      </c>
      <c r="B112" s="51" t="s">
        <v>261</v>
      </c>
      <c r="C112" s="91">
        <v>0</v>
      </c>
    </row>
    <row r="113" spans="1:3" hidden="1" x14ac:dyDescent="0.3">
      <c r="A113" s="51" t="s">
        <v>262</v>
      </c>
      <c r="B113" s="51" t="s">
        <v>263</v>
      </c>
      <c r="C113" s="91">
        <v>0</v>
      </c>
    </row>
    <row r="114" spans="1:3" hidden="1" x14ac:dyDescent="0.3">
      <c r="A114" s="51" t="s">
        <v>264</v>
      </c>
      <c r="B114" s="51" t="s">
        <v>186</v>
      </c>
      <c r="C114" s="102">
        <f>SUM(D114:X114)</f>
        <v>0</v>
      </c>
    </row>
    <row r="115" spans="1:3" hidden="1" x14ac:dyDescent="0.3">
      <c r="A115" s="54" t="s">
        <v>265</v>
      </c>
      <c r="B115" s="54" t="s">
        <v>266</v>
      </c>
      <c r="C115" s="101">
        <f>C116</f>
        <v>0</v>
      </c>
    </row>
    <row r="116" spans="1:3" hidden="1" x14ac:dyDescent="0.3">
      <c r="A116" s="51" t="s">
        <v>267</v>
      </c>
      <c r="B116" s="51" t="s">
        <v>268</v>
      </c>
      <c r="C116" s="102">
        <f>SUM(D116:X116)</f>
        <v>0</v>
      </c>
    </row>
    <row r="117" spans="1:3" hidden="1" x14ac:dyDescent="0.3">
      <c r="A117" s="54" t="s">
        <v>269</v>
      </c>
      <c r="B117" s="54" t="s">
        <v>270</v>
      </c>
      <c r="C117" s="101">
        <f>C118+C120</f>
        <v>0</v>
      </c>
    </row>
    <row r="118" spans="1:3" hidden="1" x14ac:dyDescent="0.3">
      <c r="A118" s="54" t="s">
        <v>271</v>
      </c>
      <c r="B118" s="54" t="s">
        <v>272</v>
      </c>
      <c r="C118" s="101">
        <f>C119</f>
        <v>0</v>
      </c>
    </row>
    <row r="119" spans="1:3" hidden="1" x14ac:dyDescent="0.3">
      <c r="A119" s="51" t="s">
        <v>273</v>
      </c>
      <c r="B119" s="51" t="s">
        <v>274</v>
      </c>
      <c r="C119" s="102">
        <f>SUM(D119:X119)</f>
        <v>0</v>
      </c>
    </row>
    <row r="120" spans="1:3" hidden="1" x14ac:dyDescent="0.3">
      <c r="A120" s="54" t="s">
        <v>275</v>
      </c>
      <c r="B120" s="54" t="s">
        <v>276</v>
      </c>
      <c r="C120" s="101">
        <f>C121+C122</f>
        <v>0</v>
      </c>
    </row>
    <row r="121" spans="1:3" hidden="1" x14ac:dyDescent="0.3">
      <c r="A121" s="51" t="s">
        <v>277</v>
      </c>
      <c r="B121" s="51" t="s">
        <v>278</v>
      </c>
      <c r="C121" s="102">
        <f>SUM(D121:X121)</f>
        <v>0</v>
      </c>
    </row>
    <row r="122" spans="1:3" hidden="1" x14ac:dyDescent="0.3">
      <c r="A122" s="51" t="s">
        <v>279</v>
      </c>
      <c r="B122" s="51" t="s">
        <v>280</v>
      </c>
      <c r="C122" s="102">
        <f>SUM(D122:X122)</f>
        <v>0</v>
      </c>
    </row>
    <row r="123" spans="1:3" hidden="1" x14ac:dyDescent="0.3">
      <c r="A123" s="51"/>
      <c r="B123" s="51" t="s">
        <v>281</v>
      </c>
      <c r="C123" s="102">
        <f>SUM(D123:X123)</f>
        <v>0</v>
      </c>
    </row>
    <row r="124" spans="1:3" hidden="1" x14ac:dyDescent="0.3">
      <c r="A124" s="54" t="s">
        <v>282</v>
      </c>
      <c r="B124" s="54" t="s">
        <v>283</v>
      </c>
      <c r="C124" s="101">
        <f>C125+C147+C166+C173</f>
        <v>0</v>
      </c>
    </row>
    <row r="125" spans="1:3" hidden="1" x14ac:dyDescent="0.3">
      <c r="A125" s="54" t="s">
        <v>284</v>
      </c>
      <c r="B125" s="54" t="s">
        <v>285</v>
      </c>
      <c r="C125" s="101">
        <f>C126+C129+C131+C141+C145</f>
        <v>0</v>
      </c>
    </row>
    <row r="126" spans="1:3" hidden="1" x14ac:dyDescent="0.3">
      <c r="A126" s="54" t="s">
        <v>286</v>
      </c>
      <c r="B126" s="54" t="s">
        <v>287</v>
      </c>
      <c r="C126" s="101">
        <f>C127+C128</f>
        <v>0</v>
      </c>
    </row>
    <row r="127" spans="1:3" hidden="1" x14ac:dyDescent="0.3">
      <c r="A127" s="51" t="s">
        <v>288</v>
      </c>
      <c r="B127" s="51" t="s">
        <v>289</v>
      </c>
      <c r="C127" s="102">
        <f>SUM(D127:X127)</f>
        <v>0</v>
      </c>
    </row>
    <row r="128" spans="1:3" hidden="1" x14ac:dyDescent="0.3">
      <c r="A128" s="51" t="s">
        <v>290</v>
      </c>
      <c r="B128" s="51" t="s">
        <v>291</v>
      </c>
      <c r="C128" s="102">
        <f>SUM(D128:X128)</f>
        <v>0</v>
      </c>
    </row>
    <row r="129" spans="1:3" hidden="1" x14ac:dyDescent="0.3">
      <c r="A129" s="54" t="s">
        <v>292</v>
      </c>
      <c r="B129" s="54" t="s">
        <v>293</v>
      </c>
      <c r="C129" s="101">
        <f>C130</f>
        <v>0</v>
      </c>
    </row>
    <row r="130" spans="1:3" hidden="1" x14ac:dyDescent="0.3">
      <c r="A130" s="51" t="s">
        <v>294</v>
      </c>
      <c r="B130" s="51" t="s">
        <v>295</v>
      </c>
      <c r="C130" s="102">
        <f>SUM(D130:X130)</f>
        <v>0</v>
      </c>
    </row>
    <row r="131" spans="1:3" hidden="1" x14ac:dyDescent="0.3">
      <c r="A131" s="54" t="s">
        <v>296</v>
      </c>
      <c r="B131" s="54" t="s">
        <v>297</v>
      </c>
      <c r="C131" s="101">
        <f>C132+C133+C134+C135+C136+C137+C138+C139+C140</f>
        <v>0</v>
      </c>
    </row>
    <row r="132" spans="1:3" hidden="1" x14ac:dyDescent="0.3">
      <c r="A132" s="51" t="s">
        <v>298</v>
      </c>
      <c r="B132" s="51" t="s">
        <v>299</v>
      </c>
      <c r="C132" s="102">
        <f t="shared" ref="C132:C140" si="3">SUM(D132:X132)</f>
        <v>0</v>
      </c>
    </row>
    <row r="133" spans="1:3" hidden="1" x14ac:dyDescent="0.3">
      <c r="A133" s="51" t="s">
        <v>300</v>
      </c>
      <c r="B133" s="51" t="s">
        <v>301</v>
      </c>
      <c r="C133" s="102">
        <f t="shared" si="3"/>
        <v>0</v>
      </c>
    </row>
    <row r="134" spans="1:3" hidden="1" x14ac:dyDescent="0.3">
      <c r="A134" s="51" t="s">
        <v>302</v>
      </c>
      <c r="B134" s="51" t="s">
        <v>303</v>
      </c>
      <c r="C134" s="102">
        <f t="shared" si="3"/>
        <v>0</v>
      </c>
    </row>
    <row r="135" spans="1:3" hidden="1" x14ac:dyDescent="0.3">
      <c r="A135" s="51" t="s">
        <v>304</v>
      </c>
      <c r="B135" s="51" t="s">
        <v>305</v>
      </c>
      <c r="C135" s="102">
        <f t="shared" si="3"/>
        <v>0</v>
      </c>
    </row>
    <row r="136" spans="1:3" hidden="1" x14ac:dyDescent="0.3">
      <c r="A136" s="51" t="s">
        <v>306</v>
      </c>
      <c r="B136" s="51" t="s">
        <v>307</v>
      </c>
      <c r="C136" s="102">
        <f t="shared" si="3"/>
        <v>0</v>
      </c>
    </row>
    <row r="137" spans="1:3" hidden="1" x14ac:dyDescent="0.3">
      <c r="A137" s="51" t="s">
        <v>308</v>
      </c>
      <c r="B137" s="51" t="s">
        <v>309</v>
      </c>
      <c r="C137" s="102">
        <f t="shared" si="3"/>
        <v>0</v>
      </c>
    </row>
    <row r="138" spans="1:3" hidden="1" x14ac:dyDescent="0.3">
      <c r="A138" s="51" t="s">
        <v>310</v>
      </c>
      <c r="B138" s="51" t="s">
        <v>311</v>
      </c>
      <c r="C138" s="102">
        <f t="shared" si="3"/>
        <v>0</v>
      </c>
    </row>
    <row r="139" spans="1:3" hidden="1" x14ac:dyDescent="0.3">
      <c r="A139" s="51" t="s">
        <v>312</v>
      </c>
      <c r="B139" s="51" t="s">
        <v>313</v>
      </c>
      <c r="C139" s="102">
        <f t="shared" si="3"/>
        <v>0</v>
      </c>
    </row>
    <row r="140" spans="1:3" hidden="1" x14ac:dyDescent="0.3">
      <c r="A140" s="51" t="s">
        <v>314</v>
      </c>
      <c r="B140" s="51" t="s">
        <v>315</v>
      </c>
      <c r="C140" s="102">
        <f t="shared" si="3"/>
        <v>0</v>
      </c>
    </row>
    <row r="141" spans="1:3" hidden="1" x14ac:dyDescent="0.3">
      <c r="A141" s="54" t="s">
        <v>316</v>
      </c>
      <c r="B141" s="54" t="s">
        <v>317</v>
      </c>
      <c r="C141" s="101">
        <f>C142+C143+C144</f>
        <v>0</v>
      </c>
    </row>
    <row r="142" spans="1:3" hidden="1" x14ac:dyDescent="0.3">
      <c r="A142" s="51" t="s">
        <v>318</v>
      </c>
      <c r="B142" s="51" t="s">
        <v>319</v>
      </c>
      <c r="C142" s="102">
        <f>SUM(D142:X142)</f>
        <v>0</v>
      </c>
    </row>
    <row r="143" spans="1:3" hidden="1" x14ac:dyDescent="0.3">
      <c r="A143" s="51" t="s">
        <v>320</v>
      </c>
      <c r="B143" s="51" t="s">
        <v>321</v>
      </c>
      <c r="C143" s="102">
        <f>SUM(D143:X143)</f>
        <v>0</v>
      </c>
    </row>
    <row r="144" spans="1:3" hidden="1" x14ac:dyDescent="0.3">
      <c r="A144" s="51" t="s">
        <v>322</v>
      </c>
      <c r="B144" s="51" t="s">
        <v>323</v>
      </c>
      <c r="C144" s="102">
        <f>SUM(D144:X144)</f>
        <v>0</v>
      </c>
    </row>
    <row r="145" spans="1:3" hidden="1" x14ac:dyDescent="0.3">
      <c r="A145" s="54" t="s">
        <v>324</v>
      </c>
      <c r="B145" s="54" t="s">
        <v>325</v>
      </c>
      <c r="C145" s="101">
        <f>C146</f>
        <v>0</v>
      </c>
    </row>
    <row r="146" spans="1:3" hidden="1" x14ac:dyDescent="0.3">
      <c r="A146" s="51" t="s">
        <v>326</v>
      </c>
      <c r="B146" s="51" t="s">
        <v>327</v>
      </c>
      <c r="C146" s="102">
        <f>SUM(D146:X146)</f>
        <v>0</v>
      </c>
    </row>
    <row r="147" spans="1:3" hidden="1" x14ac:dyDescent="0.3">
      <c r="A147" s="54" t="s">
        <v>328</v>
      </c>
      <c r="B147" s="54" t="s">
        <v>329</v>
      </c>
      <c r="C147" s="101">
        <f>C148+C150+C160+C164</f>
        <v>0</v>
      </c>
    </row>
    <row r="148" spans="1:3" hidden="1" x14ac:dyDescent="0.3">
      <c r="A148" s="54" t="s">
        <v>330</v>
      </c>
      <c r="B148" s="54" t="s">
        <v>293</v>
      </c>
      <c r="C148" s="101">
        <f>C149</f>
        <v>0</v>
      </c>
    </row>
    <row r="149" spans="1:3" hidden="1" x14ac:dyDescent="0.3">
      <c r="A149" s="51" t="s">
        <v>331</v>
      </c>
      <c r="B149" s="51" t="s">
        <v>295</v>
      </c>
      <c r="C149" s="102">
        <f>SUM(D149:X149)</f>
        <v>0</v>
      </c>
    </row>
    <row r="150" spans="1:3" hidden="1" x14ac:dyDescent="0.3">
      <c r="A150" s="54" t="s">
        <v>332</v>
      </c>
      <c r="B150" s="54" t="s">
        <v>297</v>
      </c>
      <c r="C150" s="101">
        <f>C151+C152+C153+C154+C155+C156+C157+C158+C159</f>
        <v>0</v>
      </c>
    </row>
    <row r="151" spans="1:3" hidden="1" x14ac:dyDescent="0.3">
      <c r="A151" s="51" t="s">
        <v>333</v>
      </c>
      <c r="B151" s="51" t="s">
        <v>299</v>
      </c>
      <c r="C151" s="102">
        <f t="shared" ref="C151:C159" si="4">SUM(D151:X151)</f>
        <v>0</v>
      </c>
    </row>
    <row r="152" spans="1:3" hidden="1" x14ac:dyDescent="0.3">
      <c r="A152" s="51" t="s">
        <v>334</v>
      </c>
      <c r="B152" s="51" t="s">
        <v>301</v>
      </c>
      <c r="C152" s="102">
        <f t="shared" si="4"/>
        <v>0</v>
      </c>
    </row>
    <row r="153" spans="1:3" hidden="1" x14ac:dyDescent="0.3">
      <c r="A153" s="51" t="s">
        <v>335</v>
      </c>
      <c r="B153" s="51" t="s">
        <v>303</v>
      </c>
      <c r="C153" s="102">
        <f t="shared" si="4"/>
        <v>0</v>
      </c>
    </row>
    <row r="154" spans="1:3" hidden="1" x14ac:dyDescent="0.3">
      <c r="A154" s="51" t="s">
        <v>336</v>
      </c>
      <c r="B154" s="51" t="s">
        <v>305</v>
      </c>
      <c r="C154" s="102">
        <f t="shared" si="4"/>
        <v>0</v>
      </c>
    </row>
    <row r="155" spans="1:3" hidden="1" x14ac:dyDescent="0.3">
      <c r="A155" s="51" t="s">
        <v>337</v>
      </c>
      <c r="B155" s="51" t="s">
        <v>307</v>
      </c>
      <c r="C155" s="102">
        <f t="shared" si="4"/>
        <v>0</v>
      </c>
    </row>
    <row r="156" spans="1:3" hidden="1" x14ac:dyDescent="0.3">
      <c r="A156" s="51" t="s">
        <v>338</v>
      </c>
      <c r="B156" s="51" t="s">
        <v>309</v>
      </c>
      <c r="C156" s="102">
        <f t="shared" si="4"/>
        <v>0</v>
      </c>
    </row>
    <row r="157" spans="1:3" hidden="1" x14ac:dyDescent="0.3">
      <c r="A157" s="51" t="s">
        <v>339</v>
      </c>
      <c r="B157" s="51" t="s">
        <v>311</v>
      </c>
      <c r="C157" s="102">
        <f t="shared" si="4"/>
        <v>0</v>
      </c>
    </row>
    <row r="158" spans="1:3" hidden="1" x14ac:dyDescent="0.3">
      <c r="A158" s="51" t="s">
        <v>340</v>
      </c>
      <c r="B158" s="51" t="s">
        <v>313</v>
      </c>
      <c r="C158" s="102">
        <f t="shared" si="4"/>
        <v>0</v>
      </c>
    </row>
    <row r="159" spans="1:3" hidden="1" x14ac:dyDescent="0.3">
      <c r="A159" s="51" t="s">
        <v>341</v>
      </c>
      <c r="B159" s="51" t="s">
        <v>315</v>
      </c>
      <c r="C159" s="102">
        <f t="shared" si="4"/>
        <v>0</v>
      </c>
    </row>
    <row r="160" spans="1:3" hidden="1" x14ac:dyDescent="0.3">
      <c r="A160" s="54" t="s">
        <v>342</v>
      </c>
      <c r="B160" s="54" t="s">
        <v>317</v>
      </c>
      <c r="C160" s="101">
        <f>C161+C162+C163</f>
        <v>0</v>
      </c>
    </row>
    <row r="161" spans="1:3" hidden="1" x14ac:dyDescent="0.3">
      <c r="A161" s="51" t="s">
        <v>343</v>
      </c>
      <c r="B161" s="51" t="s">
        <v>319</v>
      </c>
      <c r="C161" s="102">
        <f>SUM(D161:X161)</f>
        <v>0</v>
      </c>
    </row>
    <row r="162" spans="1:3" hidden="1" x14ac:dyDescent="0.3">
      <c r="A162" s="51" t="s">
        <v>344</v>
      </c>
      <c r="B162" s="51" t="s">
        <v>321</v>
      </c>
      <c r="C162" s="102">
        <f>SUM(D162:X162)</f>
        <v>0</v>
      </c>
    </row>
    <row r="163" spans="1:3" hidden="1" x14ac:dyDescent="0.3">
      <c r="A163" s="51" t="s">
        <v>345</v>
      </c>
      <c r="B163" s="51" t="s">
        <v>323</v>
      </c>
      <c r="C163" s="102">
        <f>SUM(D163:X163)</f>
        <v>0</v>
      </c>
    </row>
    <row r="164" spans="1:3" hidden="1" x14ac:dyDescent="0.3">
      <c r="A164" s="54" t="s">
        <v>346</v>
      </c>
      <c r="B164" s="54" t="s">
        <v>325</v>
      </c>
      <c r="C164" s="101">
        <f>C165</f>
        <v>0</v>
      </c>
    </row>
    <row r="165" spans="1:3" hidden="1" x14ac:dyDescent="0.3">
      <c r="A165" s="51" t="s">
        <v>347</v>
      </c>
      <c r="B165" s="51" t="s">
        <v>327</v>
      </c>
      <c r="C165" s="102">
        <f>SUM(D165:X165)</f>
        <v>0</v>
      </c>
    </row>
    <row r="166" spans="1:3" hidden="1" x14ac:dyDescent="0.3">
      <c r="A166" s="54" t="s">
        <v>348</v>
      </c>
      <c r="B166" s="54" t="s">
        <v>349</v>
      </c>
      <c r="C166" s="101">
        <f>C167+C171</f>
        <v>0</v>
      </c>
    </row>
    <row r="167" spans="1:3" hidden="1" x14ac:dyDescent="0.3">
      <c r="A167" s="54" t="s">
        <v>350</v>
      </c>
      <c r="B167" s="54" t="s">
        <v>351</v>
      </c>
      <c r="C167" s="101">
        <f>C168+C169+C170</f>
        <v>0</v>
      </c>
    </row>
    <row r="168" spans="1:3" hidden="1" x14ac:dyDescent="0.3">
      <c r="A168" s="51" t="s">
        <v>352</v>
      </c>
      <c r="B168" s="51" t="s">
        <v>353</v>
      </c>
      <c r="C168" s="102">
        <f>SUM(D168:X168)</f>
        <v>0</v>
      </c>
    </row>
    <row r="169" spans="1:3" hidden="1" x14ac:dyDescent="0.3">
      <c r="A169" s="51" t="s">
        <v>354</v>
      </c>
      <c r="B169" s="51" t="s">
        <v>355</v>
      </c>
      <c r="C169" s="102">
        <f>SUM(D169:X169)</f>
        <v>0</v>
      </c>
    </row>
    <row r="170" spans="1:3" hidden="1" x14ac:dyDescent="0.3">
      <c r="A170" s="51" t="s">
        <v>356</v>
      </c>
      <c r="B170" s="51" t="s">
        <v>357</v>
      </c>
      <c r="C170" s="102">
        <f>SUM(D170:X170)</f>
        <v>0</v>
      </c>
    </row>
    <row r="171" spans="1:3" hidden="1" x14ac:dyDescent="0.3">
      <c r="A171" s="54" t="s">
        <v>358</v>
      </c>
      <c r="B171" s="54" t="s">
        <v>359</v>
      </c>
      <c r="C171" s="101">
        <f>C172</f>
        <v>0</v>
      </c>
    </row>
    <row r="172" spans="1:3" hidden="1" x14ac:dyDescent="0.3">
      <c r="A172" s="51" t="s">
        <v>360</v>
      </c>
      <c r="B172" s="51" t="s">
        <v>361</v>
      </c>
      <c r="C172" s="102">
        <f>SUM(D172:X172)</f>
        <v>0</v>
      </c>
    </row>
    <row r="173" spans="1:3" hidden="1" x14ac:dyDescent="0.3">
      <c r="A173" s="54" t="s">
        <v>362</v>
      </c>
      <c r="B173" s="54" t="s">
        <v>363</v>
      </c>
      <c r="C173" s="101">
        <f>C174</f>
        <v>0</v>
      </c>
    </row>
    <row r="174" spans="1:3" hidden="1" x14ac:dyDescent="0.3">
      <c r="A174" s="54" t="s">
        <v>364</v>
      </c>
      <c r="B174" s="54" t="s">
        <v>365</v>
      </c>
      <c r="C174" s="101">
        <f>C175</f>
        <v>0</v>
      </c>
    </row>
    <row r="175" spans="1:3" hidden="1" x14ac:dyDescent="0.3">
      <c r="A175" s="51" t="s">
        <v>366</v>
      </c>
      <c r="B175" s="51" t="s">
        <v>367</v>
      </c>
      <c r="C175" s="102">
        <f>SUM(D175:X175)</f>
        <v>0</v>
      </c>
    </row>
    <row r="176" spans="1:3" x14ac:dyDescent="0.3">
      <c r="A176" s="56"/>
      <c r="B176" s="56"/>
      <c r="C176" s="46"/>
    </row>
  </sheetData>
  <autoFilter ref="A3:C175">
    <filterColumn colId="2">
      <filters>
        <filter val="1.200"/>
        <filter val="12.000"/>
        <filter val="133.001"/>
        <filter val="151.001"/>
        <filter val="18.000"/>
        <filter val="4.800"/>
      </filters>
    </filterColumn>
  </autoFilter>
  <mergeCells count="1">
    <mergeCell ref="A1:C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77"/>
  <sheetViews>
    <sheetView view="pageBreakPreview" zoomScale="130" zoomScaleSheetLayoutView="130" workbookViewId="0">
      <pane ySplit="9" topLeftCell="A10" activePane="bottomLeft" state="frozen"/>
      <selection pane="bottomLeft" activeCell="C108" sqref="C108"/>
    </sheetView>
  </sheetViews>
  <sheetFormatPr defaultColWidth="8.6640625" defaultRowHeight="14.4" x14ac:dyDescent="0.3"/>
  <cols>
    <col min="1" max="1" width="28.88671875" style="42" bestFit="1" customWidth="1"/>
    <col min="2" max="2" width="69.33203125" style="42" bestFit="1" customWidth="1"/>
    <col min="3" max="3" width="13.33203125" style="45" bestFit="1" customWidth="1"/>
    <col min="4" max="4" width="8.88671875" style="42" bestFit="1" customWidth="1"/>
    <col min="5" max="5" width="9.88671875" style="42" bestFit="1" customWidth="1"/>
    <col min="6" max="16384" width="8.6640625" style="42"/>
  </cols>
  <sheetData>
    <row r="1" spans="1:3" x14ac:dyDescent="0.3">
      <c r="A1" s="291" t="s">
        <v>371</v>
      </c>
      <c r="B1" s="291"/>
      <c r="C1" s="291"/>
    </row>
    <row r="2" spans="1:3" x14ac:dyDescent="0.3">
      <c r="A2" s="291"/>
      <c r="B2" s="291"/>
      <c r="C2" s="291"/>
    </row>
    <row r="3" spans="1:3" ht="45" customHeight="1" x14ac:dyDescent="0.3">
      <c r="A3" s="58" t="s">
        <v>379</v>
      </c>
      <c r="B3" s="58" t="s">
        <v>378</v>
      </c>
      <c r="C3" s="127">
        <f>C4</f>
        <v>287040</v>
      </c>
    </row>
    <row r="4" spans="1:3" ht="15.6" x14ac:dyDescent="0.3">
      <c r="A4" s="48" t="s">
        <v>53</v>
      </c>
      <c r="B4" s="48" t="s">
        <v>54</v>
      </c>
      <c r="C4" s="128">
        <f>C5</f>
        <v>287040</v>
      </c>
    </row>
    <row r="5" spans="1:3" ht="15.6" x14ac:dyDescent="0.3">
      <c r="A5" s="48" t="s">
        <v>55</v>
      </c>
      <c r="B5" s="48" t="s">
        <v>56</v>
      </c>
      <c r="C5" s="128">
        <f>C6+C125</f>
        <v>287040</v>
      </c>
    </row>
    <row r="6" spans="1:3" ht="15.6" x14ac:dyDescent="0.3">
      <c r="A6" s="48" t="s">
        <v>57</v>
      </c>
      <c r="B6" s="48" t="s">
        <v>58</v>
      </c>
      <c r="C6" s="128">
        <f>C7+C29+C47+C54+C109+C116+C118</f>
        <v>287040</v>
      </c>
    </row>
    <row r="7" spans="1:3" ht="15.6" x14ac:dyDescent="0.3">
      <c r="A7" s="48" t="s">
        <v>59</v>
      </c>
      <c r="B7" s="48" t="s">
        <v>60</v>
      </c>
      <c r="C7" s="128">
        <f>C8+C27</f>
        <v>231400</v>
      </c>
    </row>
    <row r="8" spans="1:3" ht="15.6" x14ac:dyDescent="0.3">
      <c r="A8" s="48" t="s">
        <v>61</v>
      </c>
      <c r="B8" s="48" t="s">
        <v>62</v>
      </c>
      <c r="C8" s="128">
        <f>C9+C18+C22</f>
        <v>220000</v>
      </c>
    </row>
    <row r="9" spans="1:3" ht="15.6" x14ac:dyDescent="0.3">
      <c r="A9" s="48" t="s">
        <v>63</v>
      </c>
      <c r="B9" s="48" t="s">
        <v>64</v>
      </c>
      <c r="C9" s="128">
        <f>C10+C11+C12+C13+C14+C15+C16+C17</f>
        <v>220000</v>
      </c>
    </row>
    <row r="10" spans="1:3" ht="15.6" x14ac:dyDescent="0.3">
      <c r="A10" s="59" t="s">
        <v>65</v>
      </c>
      <c r="B10" s="59" t="s">
        <v>18</v>
      </c>
      <c r="C10" s="92">
        <v>220000</v>
      </c>
    </row>
    <row r="11" spans="1:3" ht="15.6" hidden="1" x14ac:dyDescent="0.3">
      <c r="A11" s="44" t="s">
        <v>66</v>
      </c>
      <c r="B11" s="44" t="s">
        <v>67</v>
      </c>
      <c r="C11" s="114">
        <f>SUM(D11:U11)</f>
        <v>0</v>
      </c>
    </row>
    <row r="12" spans="1:3" ht="15.6" hidden="1" x14ac:dyDescent="0.3">
      <c r="A12" s="44" t="s">
        <v>68</v>
      </c>
      <c r="B12" s="44" t="s">
        <v>69</v>
      </c>
      <c r="C12" s="114">
        <v>0</v>
      </c>
    </row>
    <row r="13" spans="1:3" ht="15.6" hidden="1" x14ac:dyDescent="0.3">
      <c r="A13" s="44" t="s">
        <v>70</v>
      </c>
      <c r="B13" s="44" t="s">
        <v>71</v>
      </c>
      <c r="C13" s="114">
        <f>SUM(D13:U13)</f>
        <v>0</v>
      </c>
    </row>
    <row r="14" spans="1:3" ht="15.6" hidden="1" x14ac:dyDescent="0.3">
      <c r="A14" s="44" t="s">
        <v>72</v>
      </c>
      <c r="B14" s="44" t="s">
        <v>73</v>
      </c>
      <c r="C14" s="114">
        <v>0</v>
      </c>
    </row>
    <row r="15" spans="1:3" ht="15.6" hidden="1" x14ac:dyDescent="0.3">
      <c r="A15" s="44" t="s">
        <v>74</v>
      </c>
      <c r="B15" s="44" t="s">
        <v>75</v>
      </c>
      <c r="C15" s="114">
        <f>SUM(D15:U15)</f>
        <v>0</v>
      </c>
    </row>
    <row r="16" spans="1:3" ht="15.6" hidden="1" x14ac:dyDescent="0.3">
      <c r="A16" s="44" t="s">
        <v>76</v>
      </c>
      <c r="B16" s="44" t="s">
        <v>77</v>
      </c>
      <c r="C16" s="114">
        <f>SUM(D16:U16)</f>
        <v>0</v>
      </c>
    </row>
    <row r="17" spans="1:3" ht="15.6" hidden="1" x14ac:dyDescent="0.3">
      <c r="A17" s="44" t="s">
        <v>78</v>
      </c>
      <c r="B17" s="44" t="s">
        <v>79</v>
      </c>
      <c r="C17" s="114">
        <f>SUM(D17:U17)</f>
        <v>0</v>
      </c>
    </row>
    <row r="18" spans="1:3" ht="15.6" hidden="1" x14ac:dyDescent="0.3">
      <c r="A18" s="43" t="s">
        <v>80</v>
      </c>
      <c r="B18" s="43" t="s">
        <v>81</v>
      </c>
      <c r="C18" s="115">
        <f>C19+C20+C21</f>
        <v>0</v>
      </c>
    </row>
    <row r="19" spans="1:3" ht="15.6" hidden="1" x14ac:dyDescent="0.3">
      <c r="A19" s="44" t="s">
        <v>82</v>
      </c>
      <c r="B19" s="44" t="s">
        <v>83</v>
      </c>
      <c r="C19" s="113">
        <v>0</v>
      </c>
    </row>
    <row r="20" spans="1:3" ht="15.6" hidden="1" x14ac:dyDescent="0.3">
      <c r="A20" s="44" t="s">
        <v>84</v>
      </c>
      <c r="B20" s="44" t="s">
        <v>85</v>
      </c>
      <c r="C20" s="113">
        <v>0</v>
      </c>
    </row>
    <row r="21" spans="1:3" ht="15.6" hidden="1" x14ac:dyDescent="0.3">
      <c r="A21" s="44" t="s">
        <v>86</v>
      </c>
      <c r="B21" s="44" t="s">
        <v>87</v>
      </c>
      <c r="C21" s="113">
        <v>0</v>
      </c>
    </row>
    <row r="22" spans="1:3" ht="15.6" hidden="1" x14ac:dyDescent="0.3">
      <c r="A22" s="43" t="s">
        <v>88</v>
      </c>
      <c r="B22" s="43" t="s">
        <v>89</v>
      </c>
      <c r="C22" s="115">
        <f>C23+C24+C25+C26</f>
        <v>0</v>
      </c>
    </row>
    <row r="23" spans="1:3" ht="15.6" hidden="1" x14ac:dyDescent="0.3">
      <c r="A23" s="44" t="s">
        <v>90</v>
      </c>
      <c r="B23" s="44" t="s">
        <v>91</v>
      </c>
      <c r="C23" s="114">
        <f>SUM(D23:U23)</f>
        <v>0</v>
      </c>
    </row>
    <row r="24" spans="1:3" ht="15.6" hidden="1" x14ac:dyDescent="0.3">
      <c r="A24" s="44" t="s">
        <v>92</v>
      </c>
      <c r="B24" s="44" t="s">
        <v>93</v>
      </c>
      <c r="C24" s="114">
        <f>SUM(D24:U24)</f>
        <v>0</v>
      </c>
    </row>
    <row r="25" spans="1:3" ht="15.6" hidden="1" x14ac:dyDescent="0.3">
      <c r="A25" s="44" t="s">
        <v>94</v>
      </c>
      <c r="B25" s="44" t="s">
        <v>95</v>
      </c>
      <c r="C25" s="114">
        <f>SUM(D25:U25)</f>
        <v>0</v>
      </c>
    </row>
    <row r="26" spans="1:3" ht="15.6" hidden="1" x14ac:dyDescent="0.3">
      <c r="A26" s="44" t="s">
        <v>96</v>
      </c>
      <c r="B26" s="44" t="s">
        <v>97</v>
      </c>
      <c r="C26" s="114">
        <f>SUM(D26:U26)</f>
        <v>0</v>
      </c>
    </row>
    <row r="27" spans="1:3" ht="15.6" x14ac:dyDescent="0.3">
      <c r="A27" s="43" t="s">
        <v>98</v>
      </c>
      <c r="B27" s="43" t="s">
        <v>99</v>
      </c>
      <c r="C27" s="129">
        <f>C28</f>
        <v>11400</v>
      </c>
    </row>
    <row r="28" spans="1:3" ht="15.6" x14ac:dyDescent="0.3">
      <c r="A28" s="44" t="s">
        <v>100</v>
      </c>
      <c r="B28" s="44" t="s">
        <v>101</v>
      </c>
      <c r="C28" s="92">
        <f>(300*2*3*5)+(2400)</f>
        <v>11400</v>
      </c>
    </row>
    <row r="29" spans="1:3" ht="15.6" x14ac:dyDescent="0.3">
      <c r="A29" s="43" t="s">
        <v>102</v>
      </c>
      <c r="B29" s="43" t="s">
        <v>48</v>
      </c>
      <c r="C29" s="129">
        <f>C30</f>
        <v>6000</v>
      </c>
    </row>
    <row r="30" spans="1:3" ht="15.6" x14ac:dyDescent="0.3">
      <c r="A30" s="43" t="s">
        <v>103</v>
      </c>
      <c r="B30" s="43" t="s">
        <v>48</v>
      </c>
      <c r="C30" s="129">
        <f>C31+C32+C33+C34+C35+C36+C37+C38+C39+C40+C41+C42+C43+C44+C45+C46</f>
        <v>6000</v>
      </c>
    </row>
    <row r="31" spans="1:3" ht="15.6" hidden="1" x14ac:dyDescent="0.3">
      <c r="A31" s="44" t="s">
        <v>104</v>
      </c>
      <c r="B31" s="44" t="s">
        <v>105</v>
      </c>
      <c r="C31" s="113">
        <v>0</v>
      </c>
    </row>
    <row r="32" spans="1:3" ht="15.6" hidden="1" x14ac:dyDescent="0.3">
      <c r="A32" s="44" t="s">
        <v>106</v>
      </c>
      <c r="B32" s="44" t="s">
        <v>107</v>
      </c>
      <c r="C32" s="113">
        <f t="shared" ref="C32:C39" si="0">SUM(D32:U32)</f>
        <v>0</v>
      </c>
    </row>
    <row r="33" spans="1:3" ht="15.6" hidden="1" x14ac:dyDescent="0.3">
      <c r="A33" s="44" t="s">
        <v>108</v>
      </c>
      <c r="B33" s="44" t="s">
        <v>109</v>
      </c>
      <c r="C33" s="113">
        <f t="shared" si="0"/>
        <v>0</v>
      </c>
    </row>
    <row r="34" spans="1:3" ht="15.6" hidden="1" x14ac:dyDescent="0.3">
      <c r="A34" s="44" t="s">
        <v>110</v>
      </c>
      <c r="B34" s="44" t="s">
        <v>111</v>
      </c>
      <c r="C34" s="113">
        <f t="shared" si="0"/>
        <v>0</v>
      </c>
    </row>
    <row r="35" spans="1:3" ht="15.6" hidden="1" x14ac:dyDescent="0.3">
      <c r="A35" s="44" t="s">
        <v>112</v>
      </c>
      <c r="B35" s="44" t="s">
        <v>113</v>
      </c>
      <c r="C35" s="113">
        <f t="shared" si="0"/>
        <v>0</v>
      </c>
    </row>
    <row r="36" spans="1:3" ht="15.6" hidden="1" x14ac:dyDescent="0.3">
      <c r="A36" s="44" t="s">
        <v>114</v>
      </c>
      <c r="B36" s="44" t="s">
        <v>115</v>
      </c>
      <c r="C36" s="113">
        <f t="shared" si="0"/>
        <v>0</v>
      </c>
    </row>
    <row r="37" spans="1:3" ht="15.6" hidden="1" x14ac:dyDescent="0.3">
      <c r="A37" s="44" t="s">
        <v>116</v>
      </c>
      <c r="B37" s="44" t="s">
        <v>117</v>
      </c>
      <c r="C37" s="113">
        <f t="shared" si="0"/>
        <v>0</v>
      </c>
    </row>
    <row r="38" spans="1:3" ht="15.6" hidden="1" x14ac:dyDescent="0.3">
      <c r="A38" s="44" t="s">
        <v>118</v>
      </c>
      <c r="B38" s="44" t="s">
        <v>119</v>
      </c>
      <c r="C38" s="113">
        <f t="shared" si="0"/>
        <v>0</v>
      </c>
    </row>
    <row r="39" spans="1:3" ht="15.6" hidden="1" x14ac:dyDescent="0.3">
      <c r="A39" s="44" t="s">
        <v>120</v>
      </c>
      <c r="B39" s="44" t="s">
        <v>121</v>
      </c>
      <c r="C39" s="113">
        <f t="shared" si="0"/>
        <v>0</v>
      </c>
    </row>
    <row r="40" spans="1:3" ht="15.6" hidden="1" x14ac:dyDescent="0.3">
      <c r="A40" s="44" t="s">
        <v>122</v>
      </c>
      <c r="B40" s="44" t="s">
        <v>123</v>
      </c>
      <c r="C40" s="113">
        <v>0</v>
      </c>
    </row>
    <row r="41" spans="1:3" ht="15.6" x14ac:dyDescent="0.3">
      <c r="A41" s="44" t="s">
        <v>124</v>
      </c>
      <c r="B41" s="44" t="s">
        <v>125</v>
      </c>
      <c r="C41" s="130">
        <v>6000</v>
      </c>
    </row>
    <row r="42" spans="1:3" ht="15.6" hidden="1" x14ac:dyDescent="0.3">
      <c r="A42" s="44" t="s">
        <v>126</v>
      </c>
      <c r="B42" s="44" t="s">
        <v>127</v>
      </c>
      <c r="C42" s="113">
        <f>SUM(D42:U42)</f>
        <v>0</v>
      </c>
    </row>
    <row r="43" spans="1:3" ht="15.6" hidden="1" x14ac:dyDescent="0.3">
      <c r="A43" s="44" t="s">
        <v>128</v>
      </c>
      <c r="B43" s="44" t="s">
        <v>129</v>
      </c>
      <c r="C43" s="113">
        <f>SUM(D43:U43)</f>
        <v>0</v>
      </c>
    </row>
    <row r="44" spans="1:3" ht="15.6" hidden="1" x14ac:dyDescent="0.3">
      <c r="A44" s="44" t="s">
        <v>130</v>
      </c>
      <c r="B44" s="44" t="s">
        <v>131</v>
      </c>
      <c r="C44" s="113">
        <f>SUM(D44:U44)</f>
        <v>0</v>
      </c>
    </row>
    <row r="45" spans="1:3" ht="15.6" hidden="1" x14ac:dyDescent="0.3">
      <c r="A45" s="44" t="s">
        <v>132</v>
      </c>
      <c r="B45" s="44" t="s">
        <v>133</v>
      </c>
      <c r="C45" s="113">
        <f>SUM(D45:U45)</f>
        <v>0</v>
      </c>
    </row>
    <row r="46" spans="1:3" ht="15.6" hidden="1" x14ac:dyDescent="0.3">
      <c r="A46" s="44" t="s">
        <v>134</v>
      </c>
      <c r="B46" s="44" t="s">
        <v>135</v>
      </c>
      <c r="C46" s="113">
        <f>SUM(D46:U46)</f>
        <v>0</v>
      </c>
    </row>
    <row r="47" spans="1:3" ht="15.6" x14ac:dyDescent="0.3">
      <c r="A47" s="43" t="s">
        <v>136</v>
      </c>
      <c r="B47" s="43" t="s">
        <v>137</v>
      </c>
      <c r="C47" s="131">
        <f>C48+C52</f>
        <v>9600</v>
      </c>
    </row>
    <row r="48" spans="1:3" ht="15.6" x14ac:dyDescent="0.3">
      <c r="A48" s="43" t="s">
        <v>138</v>
      </c>
      <c r="B48" s="43" t="s">
        <v>139</v>
      </c>
      <c r="C48" s="131">
        <f>C49+C50+C51</f>
        <v>9600</v>
      </c>
    </row>
    <row r="49" spans="1:5" ht="15.6" hidden="1" x14ac:dyDescent="0.3">
      <c r="A49" s="44" t="s">
        <v>140</v>
      </c>
      <c r="B49" s="44" t="s">
        <v>141</v>
      </c>
      <c r="C49" s="114">
        <f>SUM(D49:U49)</f>
        <v>0</v>
      </c>
    </row>
    <row r="50" spans="1:5" ht="15.6" x14ac:dyDescent="0.3">
      <c r="A50" s="44" t="s">
        <v>142</v>
      </c>
      <c r="B50" s="44" t="s">
        <v>143</v>
      </c>
      <c r="C50" s="130">
        <f>800*12</f>
        <v>9600</v>
      </c>
      <c r="E50" s="75"/>
    </row>
    <row r="51" spans="1:5" ht="15.6" hidden="1" x14ac:dyDescent="0.3">
      <c r="A51" s="44" t="s">
        <v>144</v>
      </c>
      <c r="B51" s="44" t="s">
        <v>145</v>
      </c>
      <c r="C51" s="114">
        <f>SUM(D51:U51)</f>
        <v>0</v>
      </c>
    </row>
    <row r="52" spans="1:5" ht="15.6" hidden="1" x14ac:dyDescent="0.3">
      <c r="A52" s="43" t="s">
        <v>146</v>
      </c>
      <c r="B52" s="43" t="s">
        <v>99</v>
      </c>
      <c r="C52" s="116">
        <f>C53</f>
        <v>0</v>
      </c>
    </row>
    <row r="53" spans="1:5" ht="15.6" hidden="1" x14ac:dyDescent="0.3">
      <c r="A53" s="44" t="s">
        <v>147</v>
      </c>
      <c r="B53" s="44" t="s">
        <v>148</v>
      </c>
      <c r="C53" s="114">
        <v>0</v>
      </c>
    </row>
    <row r="54" spans="1:5" ht="15.6" x14ac:dyDescent="0.3">
      <c r="A54" s="43" t="s">
        <v>149</v>
      </c>
      <c r="B54" s="43" t="s">
        <v>150</v>
      </c>
      <c r="C54" s="131">
        <f>C55+C60+C65+C74+C106</f>
        <v>40040</v>
      </c>
    </row>
    <row r="55" spans="1:5" ht="15.6" hidden="1" x14ac:dyDescent="0.3">
      <c r="A55" s="43" t="s">
        <v>151</v>
      </c>
      <c r="B55" s="43" t="s">
        <v>152</v>
      </c>
      <c r="C55" s="116">
        <f>C56+C57+C58+C59</f>
        <v>0</v>
      </c>
    </row>
    <row r="56" spans="1:5" ht="15.6" hidden="1" x14ac:dyDescent="0.3">
      <c r="A56" s="44" t="s">
        <v>153</v>
      </c>
      <c r="B56" s="44" t="s">
        <v>154</v>
      </c>
      <c r="C56" s="114">
        <f>SUM(D56:U56)</f>
        <v>0</v>
      </c>
    </row>
    <row r="57" spans="1:5" ht="15.6" hidden="1" x14ac:dyDescent="0.3">
      <c r="A57" s="44" t="s">
        <v>155</v>
      </c>
      <c r="B57" s="44" t="s">
        <v>156</v>
      </c>
      <c r="C57" s="114">
        <f>SUM(D57:U57)</f>
        <v>0</v>
      </c>
    </row>
    <row r="58" spans="1:5" ht="15.6" hidden="1" x14ac:dyDescent="0.3">
      <c r="A58" s="44" t="s">
        <v>157</v>
      </c>
      <c r="B58" s="44" t="s">
        <v>158</v>
      </c>
      <c r="C58" s="114">
        <f>SUM(D58:U58)</f>
        <v>0</v>
      </c>
    </row>
    <row r="59" spans="1:5" ht="15.6" hidden="1" x14ac:dyDescent="0.3">
      <c r="A59" s="44" t="s">
        <v>159</v>
      </c>
      <c r="B59" s="44" t="s">
        <v>160</v>
      </c>
      <c r="C59" s="114">
        <f>SUM(D59:U59)</f>
        <v>0</v>
      </c>
    </row>
    <row r="60" spans="1:5" ht="15.6" hidden="1" x14ac:dyDescent="0.3">
      <c r="A60" s="43" t="s">
        <v>161</v>
      </c>
      <c r="B60" s="43" t="s">
        <v>162</v>
      </c>
      <c r="C60" s="131">
        <f>C61+C62+C63+C64</f>
        <v>0</v>
      </c>
    </row>
    <row r="61" spans="1:5" ht="15.6" hidden="1" x14ac:dyDescent="0.3">
      <c r="A61" s="44" t="s">
        <v>163</v>
      </c>
      <c r="B61" s="44" t="s">
        <v>164</v>
      </c>
      <c r="C61" s="92">
        <v>0</v>
      </c>
    </row>
    <row r="62" spans="1:5" ht="15.6" hidden="1" x14ac:dyDescent="0.3">
      <c r="A62" s="44" t="s">
        <v>165</v>
      </c>
      <c r="B62" s="44" t="s">
        <v>166</v>
      </c>
      <c r="C62" s="114">
        <f>SUM(D62:U62)</f>
        <v>0</v>
      </c>
    </row>
    <row r="63" spans="1:5" ht="15.6" hidden="1" x14ac:dyDescent="0.3">
      <c r="A63" s="44" t="s">
        <v>167</v>
      </c>
      <c r="B63" s="44" t="s">
        <v>168</v>
      </c>
      <c r="C63" s="114">
        <f>SUM(D63:U63)</f>
        <v>0</v>
      </c>
    </row>
    <row r="64" spans="1:5" ht="15.6" hidden="1" x14ac:dyDescent="0.3">
      <c r="A64" s="44" t="s">
        <v>169</v>
      </c>
      <c r="B64" s="44" t="s">
        <v>170</v>
      </c>
      <c r="C64" s="114">
        <v>0</v>
      </c>
    </row>
    <row r="65" spans="1:5" ht="15.6" hidden="1" x14ac:dyDescent="0.3">
      <c r="A65" s="43" t="s">
        <v>171</v>
      </c>
      <c r="B65" s="43" t="s">
        <v>172</v>
      </c>
      <c r="C65" s="116">
        <f>C66+C67+C68+C69+C70+C71+C72+C73</f>
        <v>0</v>
      </c>
    </row>
    <row r="66" spans="1:5" ht="15.6" hidden="1" x14ac:dyDescent="0.3">
      <c r="A66" s="44" t="s">
        <v>173</v>
      </c>
      <c r="B66" s="44" t="s">
        <v>174</v>
      </c>
      <c r="C66" s="114">
        <f t="shared" ref="C66:C73" si="1">SUM(D66:U66)</f>
        <v>0</v>
      </c>
    </row>
    <row r="67" spans="1:5" ht="15.6" hidden="1" x14ac:dyDescent="0.3">
      <c r="A67" s="44" t="s">
        <v>175</v>
      </c>
      <c r="B67" s="44" t="s">
        <v>176</v>
      </c>
      <c r="C67" s="114">
        <f t="shared" si="1"/>
        <v>0</v>
      </c>
    </row>
    <row r="68" spans="1:5" ht="15.6" hidden="1" x14ac:dyDescent="0.3">
      <c r="A68" s="44" t="s">
        <v>177</v>
      </c>
      <c r="B68" s="44" t="s">
        <v>178</v>
      </c>
      <c r="C68" s="114">
        <f t="shared" si="1"/>
        <v>0</v>
      </c>
    </row>
    <row r="69" spans="1:5" ht="15.6" hidden="1" x14ac:dyDescent="0.3">
      <c r="A69" s="44" t="s">
        <v>179</v>
      </c>
      <c r="B69" s="44" t="s">
        <v>180</v>
      </c>
      <c r="C69" s="114">
        <f t="shared" si="1"/>
        <v>0</v>
      </c>
    </row>
    <row r="70" spans="1:5" ht="15.6" hidden="1" x14ac:dyDescent="0.3">
      <c r="A70" s="44" t="s">
        <v>181</v>
      </c>
      <c r="B70" s="44" t="s">
        <v>182</v>
      </c>
      <c r="C70" s="114">
        <f t="shared" si="1"/>
        <v>0</v>
      </c>
    </row>
    <row r="71" spans="1:5" ht="15.6" hidden="1" x14ac:dyDescent="0.3">
      <c r="A71" s="44" t="s">
        <v>183</v>
      </c>
      <c r="B71" s="44" t="s">
        <v>184</v>
      </c>
      <c r="C71" s="114">
        <f t="shared" si="1"/>
        <v>0</v>
      </c>
    </row>
    <row r="72" spans="1:5" ht="15.6" hidden="1" x14ac:dyDescent="0.3">
      <c r="A72" s="44" t="s">
        <v>185</v>
      </c>
      <c r="B72" s="44" t="s">
        <v>186</v>
      </c>
      <c r="C72" s="114">
        <f t="shared" si="1"/>
        <v>0</v>
      </c>
    </row>
    <row r="73" spans="1:5" ht="15.6" hidden="1" x14ac:dyDescent="0.3">
      <c r="A73" s="44" t="s">
        <v>187</v>
      </c>
      <c r="B73" s="44" t="s">
        <v>372</v>
      </c>
      <c r="C73" s="114">
        <f t="shared" si="1"/>
        <v>0</v>
      </c>
    </row>
    <row r="74" spans="1:5" ht="15.6" x14ac:dyDescent="0.3">
      <c r="A74" s="43" t="s">
        <v>189</v>
      </c>
      <c r="B74" s="43" t="s">
        <v>47</v>
      </c>
      <c r="C74" s="131">
        <f>+C75+C76+C77+C50+C79+C80+C81+C82+C83+C84+C85+C86+C87+C88+C89+C90+C91+C92+C93+C94+C95+C96+C97+C98+C99+C100+C101+C102+C103+C104+C105</f>
        <v>38040</v>
      </c>
    </row>
    <row r="75" spans="1:5" ht="15.6" hidden="1" x14ac:dyDescent="0.3">
      <c r="A75" s="44" t="s">
        <v>190</v>
      </c>
      <c r="B75" s="44" t="s">
        <v>191</v>
      </c>
      <c r="C75" s="114">
        <f>SUM(D75:U75)</f>
        <v>0</v>
      </c>
    </row>
    <row r="76" spans="1:5" ht="15.6" hidden="1" x14ac:dyDescent="0.3">
      <c r="A76" s="44" t="s">
        <v>192</v>
      </c>
      <c r="B76" s="44" t="s">
        <v>193</v>
      </c>
      <c r="C76" s="114">
        <v>0</v>
      </c>
    </row>
    <row r="77" spans="1:5" ht="15.6" x14ac:dyDescent="0.3">
      <c r="A77" s="44" t="s">
        <v>194</v>
      </c>
      <c r="B77" s="44" t="s">
        <v>195</v>
      </c>
      <c r="C77" s="130">
        <f>70*12</f>
        <v>840</v>
      </c>
      <c r="E77" s="45"/>
    </row>
    <row r="78" spans="1:5" ht="15.6" hidden="1" x14ac:dyDescent="0.3">
      <c r="A78" s="44" t="s">
        <v>196</v>
      </c>
      <c r="B78" s="44" t="s">
        <v>197</v>
      </c>
      <c r="C78" s="114">
        <f>SUM(D78:U78)</f>
        <v>0</v>
      </c>
    </row>
    <row r="79" spans="1:5" ht="15.6" hidden="1" x14ac:dyDescent="0.3">
      <c r="A79" s="44" t="s">
        <v>198</v>
      </c>
      <c r="B79" s="44" t="s">
        <v>199</v>
      </c>
      <c r="C79" s="114">
        <f>SUM(D79:U79)</f>
        <v>0</v>
      </c>
    </row>
    <row r="80" spans="1:5" ht="15.6" hidden="1" x14ac:dyDescent="0.3">
      <c r="A80" s="44" t="s">
        <v>200</v>
      </c>
      <c r="B80" s="44" t="s">
        <v>201</v>
      </c>
      <c r="C80" s="114">
        <v>0</v>
      </c>
    </row>
    <row r="81" spans="1:5" ht="15.6" hidden="1" x14ac:dyDescent="0.3">
      <c r="A81" s="44" t="s">
        <v>202</v>
      </c>
      <c r="B81" s="44" t="s">
        <v>203</v>
      </c>
      <c r="C81" s="114">
        <f>SUM(D81:U81)</f>
        <v>0</v>
      </c>
    </row>
    <row r="82" spans="1:5" ht="15.6" hidden="1" x14ac:dyDescent="0.3">
      <c r="A82" s="44" t="s">
        <v>204</v>
      </c>
      <c r="B82" s="44" t="s">
        <v>205</v>
      </c>
      <c r="C82" s="114">
        <f>SUM(D82:U82)</f>
        <v>0</v>
      </c>
    </row>
    <row r="83" spans="1:5" ht="15.6" x14ac:dyDescent="0.3">
      <c r="A83" s="44" t="s">
        <v>206</v>
      </c>
      <c r="B83" s="44" t="s">
        <v>207</v>
      </c>
      <c r="C83" s="130">
        <f>12*1300</f>
        <v>15600</v>
      </c>
      <c r="D83" s="75"/>
      <c r="E83" s="75"/>
    </row>
    <row r="84" spans="1:5" ht="15.6" hidden="1" x14ac:dyDescent="0.3">
      <c r="A84" s="44" t="s">
        <v>208</v>
      </c>
      <c r="B84" s="44" t="s">
        <v>209</v>
      </c>
      <c r="C84" s="114">
        <v>0</v>
      </c>
      <c r="E84" s="42">
        <f>SUBTOTAL(9,E50:E83)</f>
        <v>0</v>
      </c>
    </row>
    <row r="85" spans="1:5" ht="15.6" hidden="1" x14ac:dyDescent="0.3">
      <c r="A85" s="44" t="s">
        <v>210</v>
      </c>
      <c r="B85" s="44" t="s">
        <v>211</v>
      </c>
      <c r="C85" s="114">
        <f>SUM(D85:U85)</f>
        <v>0</v>
      </c>
    </row>
    <row r="86" spans="1:5" ht="15.6" hidden="1" x14ac:dyDescent="0.3">
      <c r="A86" s="44" t="s">
        <v>212</v>
      </c>
      <c r="B86" s="44" t="s">
        <v>213</v>
      </c>
      <c r="C86" s="114">
        <f>SUM(D86:U86)</f>
        <v>0</v>
      </c>
    </row>
    <row r="87" spans="1:5" ht="15.6" hidden="1" x14ac:dyDescent="0.3">
      <c r="A87" s="44" t="s">
        <v>214</v>
      </c>
      <c r="B87" s="44" t="s">
        <v>215</v>
      </c>
      <c r="C87" s="114">
        <f>SUM(D87:U87)</f>
        <v>0</v>
      </c>
    </row>
    <row r="88" spans="1:5" ht="15.6" hidden="1" x14ac:dyDescent="0.3">
      <c r="A88" s="44" t="s">
        <v>216</v>
      </c>
      <c r="B88" s="44" t="s">
        <v>217</v>
      </c>
      <c r="C88" s="114">
        <f>SUM(D88:U88)</f>
        <v>0</v>
      </c>
    </row>
    <row r="89" spans="1:5" ht="15.6" hidden="1" x14ac:dyDescent="0.3">
      <c r="A89" s="44" t="s">
        <v>218</v>
      </c>
      <c r="B89" s="44" t="s">
        <v>219</v>
      </c>
      <c r="C89" s="114">
        <f>SUM(D89:U89)</f>
        <v>0</v>
      </c>
    </row>
    <row r="90" spans="1:5" ht="15.6" x14ac:dyDescent="0.3">
      <c r="A90" s="44" t="s">
        <v>220</v>
      </c>
      <c r="B90" s="44" t="s">
        <v>221</v>
      </c>
      <c r="C90" s="130">
        <v>6000</v>
      </c>
      <c r="E90" s="75"/>
    </row>
    <row r="91" spans="1:5" ht="15.6" hidden="1" x14ac:dyDescent="0.3">
      <c r="A91" s="44" t="s">
        <v>222</v>
      </c>
      <c r="B91" s="44" t="s">
        <v>223</v>
      </c>
      <c r="C91" s="114">
        <v>0</v>
      </c>
    </row>
    <row r="92" spans="1:5" ht="15.6" hidden="1" x14ac:dyDescent="0.3">
      <c r="A92" s="44" t="s">
        <v>224</v>
      </c>
      <c r="B92" s="44" t="s">
        <v>225</v>
      </c>
      <c r="C92" s="114">
        <f>SUM(D92:U92)</f>
        <v>0</v>
      </c>
    </row>
    <row r="93" spans="1:5" ht="15.6" x14ac:dyDescent="0.3">
      <c r="A93" s="44" t="s">
        <v>226</v>
      </c>
      <c r="B93" s="44" t="s">
        <v>227</v>
      </c>
      <c r="C93" s="130">
        <v>6000</v>
      </c>
    </row>
    <row r="94" spans="1:5" ht="15.6" hidden="1" x14ac:dyDescent="0.3">
      <c r="A94" s="44" t="s">
        <v>228</v>
      </c>
      <c r="B94" s="44" t="s">
        <v>229</v>
      </c>
      <c r="C94" s="114">
        <f t="shared" ref="C94:C104" si="2">SUM(D94:U94)</f>
        <v>0</v>
      </c>
    </row>
    <row r="95" spans="1:5" ht="15.6" hidden="1" x14ac:dyDescent="0.3">
      <c r="A95" s="44" t="s">
        <v>230</v>
      </c>
      <c r="B95" s="44" t="s">
        <v>231</v>
      </c>
      <c r="C95" s="114">
        <f t="shared" si="2"/>
        <v>0</v>
      </c>
    </row>
    <row r="96" spans="1:5" ht="15.6" hidden="1" x14ac:dyDescent="0.3">
      <c r="A96" s="44" t="s">
        <v>232</v>
      </c>
      <c r="B96" s="44" t="s">
        <v>233</v>
      </c>
      <c r="C96" s="114">
        <f t="shared" si="2"/>
        <v>0</v>
      </c>
    </row>
    <row r="97" spans="1:3" ht="15.6" hidden="1" x14ac:dyDescent="0.3">
      <c r="A97" s="44" t="s">
        <v>234</v>
      </c>
      <c r="B97" s="44" t="s">
        <v>235</v>
      </c>
      <c r="C97" s="114">
        <f t="shared" si="2"/>
        <v>0</v>
      </c>
    </row>
    <row r="98" spans="1:3" ht="15.6" hidden="1" x14ac:dyDescent="0.3">
      <c r="A98" s="44" t="s">
        <v>236</v>
      </c>
      <c r="B98" s="44" t="s">
        <v>237</v>
      </c>
      <c r="C98" s="114">
        <f t="shared" si="2"/>
        <v>0</v>
      </c>
    </row>
    <row r="99" spans="1:3" ht="15.6" hidden="1" x14ac:dyDescent="0.3">
      <c r="A99" s="44" t="s">
        <v>238</v>
      </c>
      <c r="B99" s="44" t="s">
        <v>239</v>
      </c>
      <c r="C99" s="114">
        <f t="shared" si="2"/>
        <v>0</v>
      </c>
    </row>
    <row r="100" spans="1:3" ht="15.6" hidden="1" x14ac:dyDescent="0.3">
      <c r="A100" s="44" t="s">
        <v>240</v>
      </c>
      <c r="B100" s="44" t="s">
        <v>241</v>
      </c>
      <c r="C100" s="114">
        <f t="shared" si="2"/>
        <v>0</v>
      </c>
    </row>
    <row r="101" spans="1:3" ht="15.6" hidden="1" x14ac:dyDescent="0.3">
      <c r="A101" s="44" t="s">
        <v>242</v>
      </c>
      <c r="B101" s="44" t="s">
        <v>243</v>
      </c>
      <c r="C101" s="114">
        <f t="shared" si="2"/>
        <v>0</v>
      </c>
    </row>
    <row r="102" spans="1:3" ht="15.6" hidden="1" x14ac:dyDescent="0.3">
      <c r="A102" s="44" t="s">
        <v>244</v>
      </c>
      <c r="B102" s="44" t="s">
        <v>45</v>
      </c>
      <c r="C102" s="114">
        <f t="shared" si="2"/>
        <v>0</v>
      </c>
    </row>
    <row r="103" spans="1:3" ht="15.6" hidden="1" x14ac:dyDescent="0.3">
      <c r="A103" s="44" t="s">
        <v>245</v>
      </c>
      <c r="B103" s="44" t="s">
        <v>246</v>
      </c>
      <c r="C103" s="114">
        <f t="shared" si="2"/>
        <v>0</v>
      </c>
    </row>
    <row r="104" spans="1:3" ht="15.6" hidden="1" x14ac:dyDescent="0.3">
      <c r="A104" s="44" t="s">
        <v>247</v>
      </c>
      <c r="B104" s="44" t="s">
        <v>248</v>
      </c>
      <c r="C104" s="114">
        <f t="shared" si="2"/>
        <v>0</v>
      </c>
    </row>
    <row r="105" spans="1:3" ht="15.6" hidden="1" x14ac:dyDescent="0.3">
      <c r="A105" s="49" t="s">
        <v>391</v>
      </c>
      <c r="B105" s="49" t="s">
        <v>392</v>
      </c>
      <c r="C105" s="114">
        <v>0</v>
      </c>
    </row>
    <row r="106" spans="1:3" ht="15.6" x14ac:dyDescent="0.3">
      <c r="A106" s="43" t="s">
        <v>249</v>
      </c>
      <c r="B106" s="43" t="s">
        <v>250</v>
      </c>
      <c r="C106" s="131">
        <f>C107+C108</f>
        <v>2000</v>
      </c>
    </row>
    <row r="107" spans="1:3" ht="15.6" hidden="1" x14ac:dyDescent="0.3">
      <c r="A107" s="44" t="s">
        <v>251</v>
      </c>
      <c r="B107" s="44" t="s">
        <v>148</v>
      </c>
      <c r="C107" s="114">
        <f>SUM(D106:U106)</f>
        <v>0</v>
      </c>
    </row>
    <row r="108" spans="1:3" ht="15.6" x14ac:dyDescent="0.3">
      <c r="A108" s="44" t="s">
        <v>252</v>
      </c>
      <c r="B108" s="44" t="s">
        <v>101</v>
      </c>
      <c r="C108" s="130">
        <v>2000</v>
      </c>
    </row>
    <row r="109" spans="1:3" ht="15.6" hidden="1" x14ac:dyDescent="0.3">
      <c r="A109" s="43" t="s">
        <v>253</v>
      </c>
      <c r="B109" s="43" t="s">
        <v>254</v>
      </c>
      <c r="C109" s="116">
        <f>C110</f>
        <v>0</v>
      </c>
    </row>
    <row r="110" spans="1:3" ht="15.6" hidden="1" x14ac:dyDescent="0.3">
      <c r="A110" s="43" t="s">
        <v>255</v>
      </c>
      <c r="B110" s="43" t="s">
        <v>254</v>
      </c>
      <c r="C110" s="116">
        <f>C111+C112+C113+C114+C115</f>
        <v>0</v>
      </c>
    </row>
    <row r="111" spans="1:3" ht="15.6" hidden="1" x14ac:dyDescent="0.3">
      <c r="A111" s="44" t="s">
        <v>256</v>
      </c>
      <c r="B111" s="44" t="s">
        <v>257</v>
      </c>
      <c r="C111" s="114">
        <f>SUM(D110:U110)</f>
        <v>0</v>
      </c>
    </row>
    <row r="112" spans="1:3" ht="15.6" hidden="1" x14ac:dyDescent="0.3">
      <c r="A112" s="44" t="s">
        <v>258</v>
      </c>
      <c r="B112" s="44" t="s">
        <v>259</v>
      </c>
      <c r="C112" s="114">
        <f>SUM(D111:U111)</f>
        <v>0</v>
      </c>
    </row>
    <row r="113" spans="1:3" ht="15.6" hidden="1" x14ac:dyDescent="0.3">
      <c r="A113" s="44" t="s">
        <v>260</v>
      </c>
      <c r="B113" s="44" t="s">
        <v>261</v>
      </c>
      <c r="C113" s="114">
        <f>SUM(D112:U112)</f>
        <v>0</v>
      </c>
    </row>
    <row r="114" spans="1:3" ht="15.6" hidden="1" x14ac:dyDescent="0.3">
      <c r="A114" s="44" t="s">
        <v>262</v>
      </c>
      <c r="B114" s="44" t="s">
        <v>263</v>
      </c>
      <c r="C114" s="114">
        <f>SUM(D113:U113)</f>
        <v>0</v>
      </c>
    </row>
    <row r="115" spans="1:3" ht="15.6" hidden="1" x14ac:dyDescent="0.3">
      <c r="A115" s="44" t="s">
        <v>264</v>
      </c>
      <c r="B115" s="44" t="s">
        <v>186</v>
      </c>
      <c r="C115" s="114">
        <f>SUM(D114:U114)</f>
        <v>0</v>
      </c>
    </row>
    <row r="116" spans="1:3" ht="15.6" hidden="1" x14ac:dyDescent="0.3">
      <c r="A116" s="43" t="s">
        <v>265</v>
      </c>
      <c r="B116" s="43" t="s">
        <v>266</v>
      </c>
      <c r="C116" s="116">
        <f>C117</f>
        <v>0</v>
      </c>
    </row>
    <row r="117" spans="1:3" ht="15.6" hidden="1" x14ac:dyDescent="0.3">
      <c r="A117" s="44" t="s">
        <v>267</v>
      </c>
      <c r="B117" s="44" t="s">
        <v>268</v>
      </c>
      <c r="C117" s="114">
        <f>SUM(D116:U116)</f>
        <v>0</v>
      </c>
    </row>
    <row r="118" spans="1:3" ht="15.6" hidden="1" x14ac:dyDescent="0.3">
      <c r="A118" s="43" t="s">
        <v>269</v>
      </c>
      <c r="B118" s="43" t="s">
        <v>270</v>
      </c>
      <c r="C118" s="116">
        <f>C119+C121</f>
        <v>0</v>
      </c>
    </row>
    <row r="119" spans="1:3" ht="15.6" hidden="1" x14ac:dyDescent="0.3">
      <c r="A119" s="43" t="s">
        <v>271</v>
      </c>
      <c r="B119" s="43" t="s">
        <v>272</v>
      </c>
      <c r="C119" s="116">
        <f>C120</f>
        <v>0</v>
      </c>
    </row>
    <row r="120" spans="1:3" ht="15.6" hidden="1" x14ac:dyDescent="0.3">
      <c r="A120" s="44" t="s">
        <v>273</v>
      </c>
      <c r="B120" s="44" t="s">
        <v>274</v>
      </c>
      <c r="C120" s="114">
        <f>SUM(D119:U119)</f>
        <v>0</v>
      </c>
    </row>
    <row r="121" spans="1:3" ht="15.6" hidden="1" x14ac:dyDescent="0.3">
      <c r="A121" s="43" t="s">
        <v>275</v>
      </c>
      <c r="B121" s="43" t="s">
        <v>276</v>
      </c>
      <c r="C121" s="116">
        <f>C122+C123</f>
        <v>0</v>
      </c>
    </row>
    <row r="122" spans="1:3" ht="15.6" hidden="1" x14ac:dyDescent="0.3">
      <c r="A122" s="44" t="s">
        <v>277</v>
      </c>
      <c r="B122" s="44" t="s">
        <v>278</v>
      </c>
      <c r="C122" s="114">
        <f>SUM(D121:U121)</f>
        <v>0</v>
      </c>
    </row>
    <row r="123" spans="1:3" ht="15.6" hidden="1" x14ac:dyDescent="0.3">
      <c r="A123" s="44" t="s">
        <v>279</v>
      </c>
      <c r="B123" s="44" t="s">
        <v>280</v>
      </c>
      <c r="C123" s="114">
        <f>SUM(D122:U122)</f>
        <v>0</v>
      </c>
    </row>
    <row r="124" spans="1:3" ht="15.6" hidden="1" x14ac:dyDescent="0.3">
      <c r="A124" s="44"/>
      <c r="B124" s="44" t="s">
        <v>281</v>
      </c>
      <c r="C124" s="114">
        <f>SUM(D123:U123)</f>
        <v>0</v>
      </c>
    </row>
    <row r="125" spans="1:3" ht="15.6" hidden="1" x14ac:dyDescent="0.3">
      <c r="A125" s="43" t="s">
        <v>282</v>
      </c>
      <c r="B125" s="43" t="s">
        <v>283</v>
      </c>
      <c r="C125" s="116">
        <f>C126+C148+C167+C174</f>
        <v>0</v>
      </c>
    </row>
    <row r="126" spans="1:3" ht="15.6" hidden="1" x14ac:dyDescent="0.3">
      <c r="A126" s="43" t="s">
        <v>284</v>
      </c>
      <c r="B126" s="43" t="s">
        <v>285</v>
      </c>
      <c r="C126" s="116">
        <f>C127+C130+C132+C142+C146</f>
        <v>0</v>
      </c>
    </row>
    <row r="127" spans="1:3" ht="15.6" hidden="1" x14ac:dyDescent="0.3">
      <c r="A127" s="43" t="s">
        <v>286</v>
      </c>
      <c r="B127" s="43" t="s">
        <v>287</v>
      </c>
      <c r="C127" s="117">
        <f>C128+C129</f>
        <v>0</v>
      </c>
    </row>
    <row r="128" spans="1:3" ht="15.6" hidden="1" x14ac:dyDescent="0.3">
      <c r="A128" s="44" t="s">
        <v>288</v>
      </c>
      <c r="B128" s="44" t="s">
        <v>289</v>
      </c>
      <c r="C128" s="118">
        <f>SUM(D127:U127)</f>
        <v>0</v>
      </c>
    </row>
    <row r="129" spans="1:3" ht="15.6" hidden="1" x14ac:dyDescent="0.3">
      <c r="A129" s="44" t="s">
        <v>290</v>
      </c>
      <c r="B129" s="44" t="s">
        <v>291</v>
      </c>
      <c r="C129" s="118">
        <f>SUM(D128:U128)</f>
        <v>0</v>
      </c>
    </row>
    <row r="130" spans="1:3" ht="15.6" hidden="1" x14ac:dyDescent="0.3">
      <c r="A130" s="43" t="s">
        <v>292</v>
      </c>
      <c r="B130" s="43" t="s">
        <v>293</v>
      </c>
      <c r="C130" s="117">
        <f>C131</f>
        <v>0</v>
      </c>
    </row>
    <row r="131" spans="1:3" ht="15.6" hidden="1" x14ac:dyDescent="0.3">
      <c r="A131" s="44" t="s">
        <v>294</v>
      </c>
      <c r="B131" s="44" t="s">
        <v>295</v>
      </c>
      <c r="C131" s="118">
        <f>SUM(D130:U130)</f>
        <v>0</v>
      </c>
    </row>
    <row r="132" spans="1:3" ht="15.6" hidden="1" x14ac:dyDescent="0.3">
      <c r="A132" s="43" t="s">
        <v>296</v>
      </c>
      <c r="B132" s="43" t="s">
        <v>297</v>
      </c>
      <c r="C132" s="117">
        <f>C133+C134+C135+C136+C137+C138+C139+C140+C141</f>
        <v>0</v>
      </c>
    </row>
    <row r="133" spans="1:3" ht="15.6" hidden="1" x14ac:dyDescent="0.3">
      <c r="A133" s="44" t="s">
        <v>298</v>
      </c>
      <c r="B133" s="44" t="s">
        <v>299</v>
      </c>
      <c r="C133" s="118">
        <f t="shared" ref="C133:C141" si="3">SUM(D132:U132)</f>
        <v>0</v>
      </c>
    </row>
    <row r="134" spans="1:3" ht="15.6" hidden="1" x14ac:dyDescent="0.3">
      <c r="A134" s="44" t="s">
        <v>300</v>
      </c>
      <c r="B134" s="44" t="s">
        <v>301</v>
      </c>
      <c r="C134" s="118">
        <f t="shared" si="3"/>
        <v>0</v>
      </c>
    </row>
    <row r="135" spans="1:3" ht="15.6" hidden="1" x14ac:dyDescent="0.3">
      <c r="A135" s="44" t="s">
        <v>302</v>
      </c>
      <c r="B135" s="44" t="s">
        <v>303</v>
      </c>
      <c r="C135" s="118">
        <f t="shared" si="3"/>
        <v>0</v>
      </c>
    </row>
    <row r="136" spans="1:3" ht="15.6" hidden="1" x14ac:dyDescent="0.3">
      <c r="A136" s="44" t="s">
        <v>304</v>
      </c>
      <c r="B136" s="44" t="s">
        <v>305</v>
      </c>
      <c r="C136" s="118">
        <f t="shared" si="3"/>
        <v>0</v>
      </c>
    </row>
    <row r="137" spans="1:3" ht="15.6" hidden="1" x14ac:dyDescent="0.3">
      <c r="A137" s="44" t="s">
        <v>306</v>
      </c>
      <c r="B137" s="44" t="s">
        <v>307</v>
      </c>
      <c r="C137" s="118">
        <f t="shared" si="3"/>
        <v>0</v>
      </c>
    </row>
    <row r="138" spans="1:3" ht="15.6" hidden="1" x14ac:dyDescent="0.3">
      <c r="A138" s="44" t="s">
        <v>308</v>
      </c>
      <c r="B138" s="44" t="s">
        <v>309</v>
      </c>
      <c r="C138" s="118">
        <f t="shared" si="3"/>
        <v>0</v>
      </c>
    </row>
    <row r="139" spans="1:3" ht="15.6" hidden="1" x14ac:dyDescent="0.3">
      <c r="A139" s="44" t="s">
        <v>310</v>
      </c>
      <c r="B139" s="44" t="s">
        <v>311</v>
      </c>
      <c r="C139" s="118">
        <f t="shared" si="3"/>
        <v>0</v>
      </c>
    </row>
    <row r="140" spans="1:3" ht="15.6" hidden="1" x14ac:dyDescent="0.3">
      <c r="A140" s="44" t="s">
        <v>312</v>
      </c>
      <c r="B140" s="44" t="s">
        <v>313</v>
      </c>
      <c r="C140" s="118">
        <f t="shared" si="3"/>
        <v>0</v>
      </c>
    </row>
    <row r="141" spans="1:3" ht="15.6" hidden="1" x14ac:dyDescent="0.3">
      <c r="A141" s="44" t="s">
        <v>314</v>
      </c>
      <c r="B141" s="44" t="s">
        <v>315</v>
      </c>
      <c r="C141" s="118">
        <f t="shared" si="3"/>
        <v>0</v>
      </c>
    </row>
    <row r="142" spans="1:3" ht="15.6" hidden="1" x14ac:dyDescent="0.3">
      <c r="A142" s="43" t="s">
        <v>316</v>
      </c>
      <c r="B142" s="43" t="s">
        <v>317</v>
      </c>
      <c r="C142" s="117">
        <f>C143+C144+C145</f>
        <v>0</v>
      </c>
    </row>
    <row r="143" spans="1:3" ht="15.6" hidden="1" x14ac:dyDescent="0.3">
      <c r="A143" s="44" t="s">
        <v>318</v>
      </c>
      <c r="B143" s="44" t="s">
        <v>319</v>
      </c>
      <c r="C143" s="118">
        <f>SUM(D142:U142)</f>
        <v>0</v>
      </c>
    </row>
    <row r="144" spans="1:3" ht="15.6" hidden="1" x14ac:dyDescent="0.3">
      <c r="A144" s="44" t="s">
        <v>320</v>
      </c>
      <c r="B144" s="44" t="s">
        <v>321</v>
      </c>
      <c r="C144" s="118">
        <f>SUM(D143:U143)</f>
        <v>0</v>
      </c>
    </row>
    <row r="145" spans="1:3" ht="15.6" hidden="1" x14ac:dyDescent="0.3">
      <c r="A145" s="44" t="s">
        <v>322</v>
      </c>
      <c r="B145" s="44" t="s">
        <v>323</v>
      </c>
      <c r="C145" s="118">
        <f>SUM(D144:U144)</f>
        <v>0</v>
      </c>
    </row>
    <row r="146" spans="1:3" ht="15.6" hidden="1" x14ac:dyDescent="0.3">
      <c r="A146" s="43" t="s">
        <v>324</v>
      </c>
      <c r="B146" s="43" t="s">
        <v>325</v>
      </c>
      <c r="C146" s="117">
        <f>C147</f>
        <v>0</v>
      </c>
    </row>
    <row r="147" spans="1:3" ht="15.6" hidden="1" x14ac:dyDescent="0.3">
      <c r="A147" s="44" t="s">
        <v>326</v>
      </c>
      <c r="B147" s="44" t="s">
        <v>327</v>
      </c>
      <c r="C147" s="118">
        <f>SUM(D146:U146)</f>
        <v>0</v>
      </c>
    </row>
    <row r="148" spans="1:3" ht="15.6" hidden="1" x14ac:dyDescent="0.3">
      <c r="A148" s="43" t="s">
        <v>328</v>
      </c>
      <c r="B148" s="43" t="s">
        <v>329</v>
      </c>
      <c r="C148" s="117">
        <f>C149+C151+C161+C165</f>
        <v>0</v>
      </c>
    </row>
    <row r="149" spans="1:3" ht="15.6" hidden="1" x14ac:dyDescent="0.3">
      <c r="A149" s="43" t="s">
        <v>330</v>
      </c>
      <c r="B149" s="43" t="s">
        <v>293</v>
      </c>
      <c r="C149" s="117">
        <f>C150</f>
        <v>0</v>
      </c>
    </row>
    <row r="150" spans="1:3" ht="15.6" hidden="1" x14ac:dyDescent="0.3">
      <c r="A150" s="44" t="s">
        <v>331</v>
      </c>
      <c r="B150" s="44" t="s">
        <v>295</v>
      </c>
      <c r="C150" s="118">
        <f>SUM(D149:U149)</f>
        <v>0</v>
      </c>
    </row>
    <row r="151" spans="1:3" ht="15.6" hidden="1" x14ac:dyDescent="0.3">
      <c r="A151" s="43" t="s">
        <v>332</v>
      </c>
      <c r="B151" s="43" t="s">
        <v>297</v>
      </c>
      <c r="C151" s="117">
        <f>C152+C153+C154+C155+C156+C157+C158+C159+C160</f>
        <v>0</v>
      </c>
    </row>
    <row r="152" spans="1:3" ht="15.6" hidden="1" x14ac:dyDescent="0.3">
      <c r="A152" s="44" t="s">
        <v>333</v>
      </c>
      <c r="B152" s="44" t="s">
        <v>299</v>
      </c>
      <c r="C152" s="118">
        <f t="shared" ref="C152:C160" si="4">SUM(D151:U151)</f>
        <v>0</v>
      </c>
    </row>
    <row r="153" spans="1:3" ht="15.6" hidden="1" x14ac:dyDescent="0.3">
      <c r="A153" s="44" t="s">
        <v>334</v>
      </c>
      <c r="B153" s="44" t="s">
        <v>301</v>
      </c>
      <c r="C153" s="118">
        <f t="shared" si="4"/>
        <v>0</v>
      </c>
    </row>
    <row r="154" spans="1:3" ht="15.6" hidden="1" x14ac:dyDescent="0.3">
      <c r="A154" s="44" t="s">
        <v>335</v>
      </c>
      <c r="B154" s="44" t="s">
        <v>303</v>
      </c>
      <c r="C154" s="118">
        <f t="shared" si="4"/>
        <v>0</v>
      </c>
    </row>
    <row r="155" spans="1:3" ht="15.6" hidden="1" x14ac:dyDescent="0.3">
      <c r="A155" s="44" t="s">
        <v>336</v>
      </c>
      <c r="B155" s="44" t="s">
        <v>305</v>
      </c>
      <c r="C155" s="118">
        <f t="shared" si="4"/>
        <v>0</v>
      </c>
    </row>
    <row r="156" spans="1:3" ht="15.6" hidden="1" x14ac:dyDescent="0.3">
      <c r="A156" s="44" t="s">
        <v>337</v>
      </c>
      <c r="B156" s="44" t="s">
        <v>307</v>
      </c>
      <c r="C156" s="118">
        <f t="shared" si="4"/>
        <v>0</v>
      </c>
    </row>
    <row r="157" spans="1:3" ht="15.6" hidden="1" x14ac:dyDescent="0.3">
      <c r="A157" s="44" t="s">
        <v>338</v>
      </c>
      <c r="B157" s="44" t="s">
        <v>309</v>
      </c>
      <c r="C157" s="118">
        <f t="shared" si="4"/>
        <v>0</v>
      </c>
    </row>
    <row r="158" spans="1:3" ht="15.6" hidden="1" x14ac:dyDescent="0.3">
      <c r="A158" s="44" t="s">
        <v>339</v>
      </c>
      <c r="B158" s="44" t="s">
        <v>311</v>
      </c>
      <c r="C158" s="118">
        <f t="shared" si="4"/>
        <v>0</v>
      </c>
    </row>
    <row r="159" spans="1:3" ht="15.6" hidden="1" x14ac:dyDescent="0.3">
      <c r="A159" s="44" t="s">
        <v>340</v>
      </c>
      <c r="B159" s="44" t="s">
        <v>313</v>
      </c>
      <c r="C159" s="118">
        <f t="shared" si="4"/>
        <v>0</v>
      </c>
    </row>
    <row r="160" spans="1:3" ht="15.6" hidden="1" x14ac:dyDescent="0.3">
      <c r="A160" s="44" t="s">
        <v>341</v>
      </c>
      <c r="B160" s="44" t="s">
        <v>315</v>
      </c>
      <c r="C160" s="118">
        <f t="shared" si="4"/>
        <v>0</v>
      </c>
    </row>
    <row r="161" spans="1:3" ht="15.6" hidden="1" x14ac:dyDescent="0.3">
      <c r="A161" s="43" t="s">
        <v>342</v>
      </c>
      <c r="B161" s="43" t="s">
        <v>317</v>
      </c>
      <c r="C161" s="117">
        <f>C162+C163+C164</f>
        <v>0</v>
      </c>
    </row>
    <row r="162" spans="1:3" ht="15.6" hidden="1" x14ac:dyDescent="0.3">
      <c r="A162" s="44" t="s">
        <v>343</v>
      </c>
      <c r="B162" s="44" t="s">
        <v>319</v>
      </c>
      <c r="C162" s="118">
        <f>SUM(D161:U161)</f>
        <v>0</v>
      </c>
    </row>
    <row r="163" spans="1:3" ht="15.6" hidden="1" x14ac:dyDescent="0.3">
      <c r="A163" s="44" t="s">
        <v>344</v>
      </c>
      <c r="B163" s="44" t="s">
        <v>321</v>
      </c>
      <c r="C163" s="118">
        <f>SUM(D162:U162)</f>
        <v>0</v>
      </c>
    </row>
    <row r="164" spans="1:3" ht="15.6" hidden="1" x14ac:dyDescent="0.3">
      <c r="A164" s="44" t="s">
        <v>345</v>
      </c>
      <c r="B164" s="44" t="s">
        <v>323</v>
      </c>
      <c r="C164" s="118">
        <f>SUM(D163:U163)</f>
        <v>0</v>
      </c>
    </row>
    <row r="165" spans="1:3" ht="15.6" hidden="1" x14ac:dyDescent="0.3">
      <c r="A165" s="43" t="s">
        <v>346</v>
      </c>
      <c r="B165" s="43" t="s">
        <v>325</v>
      </c>
      <c r="C165" s="117">
        <f>C166</f>
        <v>0</v>
      </c>
    </row>
    <row r="166" spans="1:3" ht="15.6" hidden="1" x14ac:dyDescent="0.3">
      <c r="A166" s="44" t="s">
        <v>347</v>
      </c>
      <c r="B166" s="44" t="s">
        <v>327</v>
      </c>
      <c r="C166" s="118">
        <f>SUM(D165:U165)</f>
        <v>0</v>
      </c>
    </row>
    <row r="167" spans="1:3" ht="15.6" hidden="1" x14ac:dyDescent="0.3">
      <c r="A167" s="43" t="s">
        <v>348</v>
      </c>
      <c r="B167" s="43" t="s">
        <v>349</v>
      </c>
      <c r="C167" s="117">
        <f>C168+C172</f>
        <v>0</v>
      </c>
    </row>
    <row r="168" spans="1:3" ht="15.6" hidden="1" x14ac:dyDescent="0.3">
      <c r="A168" s="43" t="s">
        <v>350</v>
      </c>
      <c r="B168" s="43" t="s">
        <v>351</v>
      </c>
      <c r="C168" s="117">
        <f>C169+C170+C171</f>
        <v>0</v>
      </c>
    </row>
    <row r="169" spans="1:3" ht="15.6" hidden="1" x14ac:dyDescent="0.3">
      <c r="A169" s="44" t="s">
        <v>352</v>
      </c>
      <c r="B169" s="44" t="s">
        <v>353</v>
      </c>
      <c r="C169" s="118">
        <f>SUM(D168:U168)</f>
        <v>0</v>
      </c>
    </row>
    <row r="170" spans="1:3" ht="15.6" hidden="1" x14ac:dyDescent="0.3">
      <c r="A170" s="44" t="s">
        <v>354</v>
      </c>
      <c r="B170" s="44" t="s">
        <v>355</v>
      </c>
      <c r="C170" s="118">
        <f>SUM(D169:U169)</f>
        <v>0</v>
      </c>
    </row>
    <row r="171" spans="1:3" ht="15.6" hidden="1" x14ac:dyDescent="0.3">
      <c r="A171" s="44" t="s">
        <v>356</v>
      </c>
      <c r="B171" s="44" t="s">
        <v>357</v>
      </c>
      <c r="C171" s="118">
        <f>SUM(D170:U170)</f>
        <v>0</v>
      </c>
    </row>
    <row r="172" spans="1:3" ht="15.6" hidden="1" x14ac:dyDescent="0.3">
      <c r="A172" s="43" t="s">
        <v>358</v>
      </c>
      <c r="B172" s="43" t="s">
        <v>359</v>
      </c>
      <c r="C172" s="117">
        <f>C173</f>
        <v>0</v>
      </c>
    </row>
    <row r="173" spans="1:3" ht="15.6" hidden="1" x14ac:dyDescent="0.3">
      <c r="A173" s="44" t="s">
        <v>360</v>
      </c>
      <c r="B173" s="44" t="s">
        <v>361</v>
      </c>
      <c r="C173" s="118">
        <f>SUM(D172:U172)</f>
        <v>0</v>
      </c>
    </row>
    <row r="174" spans="1:3" ht="15.6" hidden="1" x14ac:dyDescent="0.3">
      <c r="A174" s="43" t="s">
        <v>362</v>
      </c>
      <c r="B174" s="43" t="s">
        <v>363</v>
      </c>
      <c r="C174" s="117">
        <f>C175</f>
        <v>0</v>
      </c>
    </row>
    <row r="175" spans="1:3" ht="15.6" hidden="1" x14ac:dyDescent="0.3">
      <c r="A175" s="43" t="s">
        <v>364</v>
      </c>
      <c r="B175" s="43" t="s">
        <v>365</v>
      </c>
      <c r="C175" s="117">
        <f>C176</f>
        <v>0</v>
      </c>
    </row>
    <row r="176" spans="1:3" ht="15.6" hidden="1" x14ac:dyDescent="0.3">
      <c r="A176" s="44" t="s">
        <v>366</v>
      </c>
      <c r="B176" s="44" t="s">
        <v>367</v>
      </c>
      <c r="C176" s="118">
        <f>SUM(D175:U175)</f>
        <v>0</v>
      </c>
    </row>
    <row r="177" spans="1:3" x14ac:dyDescent="0.3">
      <c r="A177" s="41"/>
      <c r="B177" s="41"/>
      <c r="C177" s="119"/>
    </row>
  </sheetData>
  <autoFilter ref="A3:C176">
    <filterColumn colId="2">
      <filters>
        <filter val="1.680"/>
        <filter val="17.600"/>
        <filter val="19.200"/>
        <filter val="2.000"/>
        <filter val="2.400"/>
        <filter val="21.000"/>
        <filter val="222.296"/>
        <filter val="239.896"/>
        <filter val="317.376"/>
        <filter val="49.880"/>
        <filter val="52.280"/>
        <filter val="6.000"/>
      </filters>
    </filterColumn>
  </autoFilter>
  <mergeCells count="1">
    <mergeCell ref="A1:C2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rowBreaks count="1" manualBreakCount="1">
    <brk id="176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6"/>
  <sheetViews>
    <sheetView view="pageBreakPreview" zoomScaleSheetLayoutView="100" workbookViewId="0">
      <pane ySplit="9" topLeftCell="A10" activePane="bottomLeft" state="frozen"/>
      <selection pane="bottomLeft" activeCell="C53" sqref="C53"/>
    </sheetView>
  </sheetViews>
  <sheetFormatPr defaultColWidth="8.6640625" defaultRowHeight="14.4" x14ac:dyDescent="0.3"/>
  <cols>
    <col min="1" max="1" width="28.88671875" style="42" bestFit="1" customWidth="1"/>
    <col min="2" max="2" width="69.33203125" style="42" bestFit="1" customWidth="1"/>
    <col min="3" max="3" width="10.6640625" style="75" bestFit="1" customWidth="1"/>
    <col min="4" max="16384" width="8.6640625" style="42"/>
  </cols>
  <sheetData>
    <row r="1" spans="1:3" ht="15" customHeight="1" x14ac:dyDescent="0.3">
      <c r="A1" s="291" t="s">
        <v>368</v>
      </c>
      <c r="B1" s="291"/>
      <c r="C1" s="291"/>
    </row>
    <row r="2" spans="1:3" ht="15" customHeight="1" x14ac:dyDescent="0.3">
      <c r="A2" s="291"/>
      <c r="B2" s="291"/>
      <c r="C2" s="291"/>
    </row>
    <row r="3" spans="1:3" ht="15.6" x14ac:dyDescent="0.3">
      <c r="A3" s="58" t="s">
        <v>379</v>
      </c>
      <c r="B3" s="58" t="s">
        <v>378</v>
      </c>
      <c r="C3" s="68">
        <f>C4</f>
        <v>2000</v>
      </c>
    </row>
    <row r="4" spans="1:3" ht="15.6" x14ac:dyDescent="0.3">
      <c r="A4" s="48" t="s">
        <v>53</v>
      </c>
      <c r="B4" s="48" t="s">
        <v>54</v>
      </c>
      <c r="C4" s="69">
        <f>C5</f>
        <v>2000</v>
      </c>
    </row>
    <row r="5" spans="1:3" ht="15.6" x14ac:dyDescent="0.3">
      <c r="A5" s="48" t="s">
        <v>55</v>
      </c>
      <c r="B5" s="48" t="s">
        <v>56</v>
      </c>
      <c r="C5" s="69">
        <f>C6+C124</f>
        <v>2000</v>
      </c>
    </row>
    <row r="6" spans="1:3" ht="15.6" x14ac:dyDescent="0.3">
      <c r="A6" s="57" t="s">
        <v>57</v>
      </c>
      <c r="B6" s="57" t="s">
        <v>58</v>
      </c>
      <c r="C6" s="70">
        <f>C7+C29+C47+C54+C108+C115+C117</f>
        <v>2000</v>
      </c>
    </row>
    <row r="7" spans="1:3" ht="15.6" x14ac:dyDescent="0.3">
      <c r="A7" s="43" t="s">
        <v>59</v>
      </c>
      <c r="B7" s="43" t="s">
        <v>60</v>
      </c>
      <c r="C7" s="72">
        <f>C8+C27</f>
        <v>600</v>
      </c>
    </row>
    <row r="8" spans="1:3" ht="15.6" hidden="1" x14ac:dyDescent="0.3">
      <c r="A8" s="43" t="s">
        <v>61</v>
      </c>
      <c r="B8" s="43" t="s">
        <v>62</v>
      </c>
      <c r="C8" s="72">
        <f>C9+C18+C22</f>
        <v>0</v>
      </c>
    </row>
    <row r="9" spans="1:3" ht="15.6" hidden="1" x14ac:dyDescent="0.3">
      <c r="A9" s="43" t="s">
        <v>63</v>
      </c>
      <c r="B9" s="43" t="s">
        <v>64</v>
      </c>
      <c r="C9" s="72">
        <f>C10+C11+C12+C13+C14+C15+C16+C17</f>
        <v>0</v>
      </c>
    </row>
    <row r="10" spans="1:3" ht="15.6" hidden="1" x14ac:dyDescent="0.3">
      <c r="A10" s="44" t="s">
        <v>65</v>
      </c>
      <c r="B10" s="44" t="s">
        <v>18</v>
      </c>
      <c r="C10" s="71">
        <f t="shared" ref="C10:C17" si="0">SUM(D10:U10)</f>
        <v>0</v>
      </c>
    </row>
    <row r="11" spans="1:3" ht="15.6" hidden="1" x14ac:dyDescent="0.3">
      <c r="A11" s="44" t="s">
        <v>66</v>
      </c>
      <c r="B11" s="44" t="s">
        <v>67</v>
      </c>
      <c r="C11" s="71">
        <f t="shared" si="0"/>
        <v>0</v>
      </c>
    </row>
    <row r="12" spans="1:3" ht="15.6" hidden="1" x14ac:dyDescent="0.3">
      <c r="A12" s="44" t="s">
        <v>68</v>
      </c>
      <c r="B12" s="44" t="s">
        <v>69</v>
      </c>
      <c r="C12" s="71">
        <f t="shared" si="0"/>
        <v>0</v>
      </c>
    </row>
    <row r="13" spans="1:3" ht="15.6" hidden="1" x14ac:dyDescent="0.3">
      <c r="A13" s="44" t="s">
        <v>70</v>
      </c>
      <c r="B13" s="44" t="s">
        <v>71</v>
      </c>
      <c r="C13" s="71">
        <f t="shared" si="0"/>
        <v>0</v>
      </c>
    </row>
    <row r="14" spans="1:3" ht="15.6" hidden="1" x14ac:dyDescent="0.3">
      <c r="A14" s="44" t="s">
        <v>72</v>
      </c>
      <c r="B14" s="44" t="s">
        <v>73</v>
      </c>
      <c r="C14" s="71">
        <f t="shared" si="0"/>
        <v>0</v>
      </c>
    </row>
    <row r="15" spans="1:3" ht="15.6" hidden="1" x14ac:dyDescent="0.3">
      <c r="A15" s="44" t="s">
        <v>74</v>
      </c>
      <c r="B15" s="44" t="s">
        <v>75</v>
      </c>
      <c r="C15" s="71">
        <f t="shared" si="0"/>
        <v>0</v>
      </c>
    </row>
    <row r="16" spans="1:3" ht="15.6" hidden="1" x14ac:dyDescent="0.3">
      <c r="A16" s="44" t="s">
        <v>76</v>
      </c>
      <c r="B16" s="44" t="s">
        <v>77</v>
      </c>
      <c r="C16" s="71">
        <f t="shared" si="0"/>
        <v>0</v>
      </c>
    </row>
    <row r="17" spans="1:3" ht="15.6" hidden="1" x14ac:dyDescent="0.3">
      <c r="A17" s="44" t="s">
        <v>78</v>
      </c>
      <c r="B17" s="44" t="s">
        <v>79</v>
      </c>
      <c r="C17" s="71">
        <f t="shared" si="0"/>
        <v>0</v>
      </c>
    </row>
    <row r="18" spans="1:3" ht="15.6" hidden="1" x14ac:dyDescent="0.3">
      <c r="A18" s="43" t="s">
        <v>80</v>
      </c>
      <c r="B18" s="43" t="s">
        <v>81</v>
      </c>
      <c r="C18" s="72">
        <f>C19+C20+C21</f>
        <v>0</v>
      </c>
    </row>
    <row r="19" spans="1:3" ht="15.6" hidden="1" x14ac:dyDescent="0.3">
      <c r="A19" s="44" t="s">
        <v>82</v>
      </c>
      <c r="B19" s="44" t="s">
        <v>83</v>
      </c>
      <c r="C19" s="71">
        <f>SUM(D19:U19)</f>
        <v>0</v>
      </c>
    </row>
    <row r="20" spans="1:3" ht="15.6" hidden="1" x14ac:dyDescent="0.3">
      <c r="A20" s="44" t="s">
        <v>84</v>
      </c>
      <c r="B20" s="44" t="s">
        <v>85</v>
      </c>
      <c r="C20" s="71">
        <f>SUM(D20:U20)</f>
        <v>0</v>
      </c>
    </row>
    <row r="21" spans="1:3" ht="15.6" hidden="1" x14ac:dyDescent="0.3">
      <c r="A21" s="44" t="s">
        <v>86</v>
      </c>
      <c r="B21" s="44" t="s">
        <v>87</v>
      </c>
      <c r="C21" s="71">
        <f>SUM(D21:U21)</f>
        <v>0</v>
      </c>
    </row>
    <row r="22" spans="1:3" ht="15.6" hidden="1" x14ac:dyDescent="0.3">
      <c r="A22" s="43" t="s">
        <v>88</v>
      </c>
      <c r="B22" s="43" t="s">
        <v>89</v>
      </c>
      <c r="C22" s="72">
        <f>C23+C24+C25+C26</f>
        <v>0</v>
      </c>
    </row>
    <row r="23" spans="1:3" ht="15.6" hidden="1" x14ac:dyDescent="0.3">
      <c r="A23" s="44" t="s">
        <v>90</v>
      </c>
      <c r="B23" s="44" t="s">
        <v>91</v>
      </c>
      <c r="C23" s="71">
        <f>SUM(D23:U23)</f>
        <v>0</v>
      </c>
    </row>
    <row r="24" spans="1:3" ht="15.6" hidden="1" x14ac:dyDescent="0.3">
      <c r="A24" s="44" t="s">
        <v>92</v>
      </c>
      <c r="B24" s="44" t="s">
        <v>93</v>
      </c>
      <c r="C24" s="71">
        <f>SUM(D24:U24)</f>
        <v>0</v>
      </c>
    </row>
    <row r="25" spans="1:3" ht="15.6" hidden="1" x14ac:dyDescent="0.3">
      <c r="A25" s="44" t="s">
        <v>94</v>
      </c>
      <c r="B25" s="44" t="s">
        <v>95</v>
      </c>
      <c r="C25" s="71">
        <f>SUM(D25:U25)</f>
        <v>0</v>
      </c>
    </row>
    <row r="26" spans="1:3" ht="15.6" hidden="1" x14ac:dyDescent="0.3">
      <c r="A26" s="44" t="s">
        <v>96</v>
      </c>
      <c r="B26" s="44" t="s">
        <v>97</v>
      </c>
      <c r="C26" s="71">
        <f>SUM(D26:U26)</f>
        <v>0</v>
      </c>
    </row>
    <row r="27" spans="1:3" ht="15.6" x14ac:dyDescent="0.3">
      <c r="A27" s="43" t="s">
        <v>98</v>
      </c>
      <c r="B27" s="43" t="s">
        <v>99</v>
      </c>
      <c r="C27" s="72">
        <f>C28</f>
        <v>600</v>
      </c>
    </row>
    <row r="28" spans="1:3" ht="15.6" x14ac:dyDescent="0.3">
      <c r="A28" s="44" t="s">
        <v>100</v>
      </c>
      <c r="B28" s="44" t="s">
        <v>101</v>
      </c>
      <c r="C28" s="71">
        <v>600</v>
      </c>
    </row>
    <row r="29" spans="1:3" ht="15.6" hidden="1" x14ac:dyDescent="0.3">
      <c r="A29" s="43" t="s">
        <v>102</v>
      </c>
      <c r="B29" s="43" t="s">
        <v>48</v>
      </c>
      <c r="C29" s="72">
        <f>C30</f>
        <v>0</v>
      </c>
    </row>
    <row r="30" spans="1:3" ht="15.6" hidden="1" x14ac:dyDescent="0.3">
      <c r="A30" s="43" t="s">
        <v>103</v>
      </c>
      <c r="B30" s="43" t="s">
        <v>48</v>
      </c>
      <c r="C30" s="72">
        <f>C31+C32+C33+C34+C35+C36+C37+C38+C39+C40+C41+C42+C43+C44+C45+C46</f>
        <v>0</v>
      </c>
    </row>
    <row r="31" spans="1:3" ht="15.6" hidden="1" x14ac:dyDescent="0.3">
      <c r="A31" s="44" t="s">
        <v>104</v>
      </c>
      <c r="B31" s="44" t="s">
        <v>105</v>
      </c>
      <c r="C31" s="71">
        <f t="shared" ref="C31:C46" si="1">SUM(D31:U31)</f>
        <v>0</v>
      </c>
    </row>
    <row r="32" spans="1:3" ht="15.6" hidden="1" x14ac:dyDescent="0.3">
      <c r="A32" s="44" t="s">
        <v>106</v>
      </c>
      <c r="B32" s="44" t="s">
        <v>107</v>
      </c>
      <c r="C32" s="71">
        <f t="shared" si="1"/>
        <v>0</v>
      </c>
    </row>
    <row r="33" spans="1:3" ht="15.6" hidden="1" x14ac:dyDescent="0.3">
      <c r="A33" s="44" t="s">
        <v>108</v>
      </c>
      <c r="B33" s="44" t="s">
        <v>109</v>
      </c>
      <c r="C33" s="71">
        <f t="shared" si="1"/>
        <v>0</v>
      </c>
    </row>
    <row r="34" spans="1:3" ht="15.6" hidden="1" x14ac:dyDescent="0.3">
      <c r="A34" s="44" t="s">
        <v>110</v>
      </c>
      <c r="B34" s="44" t="s">
        <v>111</v>
      </c>
      <c r="C34" s="71">
        <f t="shared" si="1"/>
        <v>0</v>
      </c>
    </row>
    <row r="35" spans="1:3" ht="15.6" hidden="1" x14ac:dyDescent="0.3">
      <c r="A35" s="44" t="s">
        <v>112</v>
      </c>
      <c r="B35" s="44" t="s">
        <v>113</v>
      </c>
      <c r="C35" s="71">
        <f t="shared" si="1"/>
        <v>0</v>
      </c>
    </row>
    <row r="36" spans="1:3" ht="15.6" hidden="1" x14ac:dyDescent="0.3">
      <c r="A36" s="44" t="s">
        <v>114</v>
      </c>
      <c r="B36" s="44" t="s">
        <v>115</v>
      </c>
      <c r="C36" s="71">
        <f t="shared" si="1"/>
        <v>0</v>
      </c>
    </row>
    <row r="37" spans="1:3" ht="15.6" hidden="1" x14ac:dyDescent="0.3">
      <c r="A37" s="44" t="s">
        <v>116</v>
      </c>
      <c r="B37" s="44" t="s">
        <v>117</v>
      </c>
      <c r="C37" s="71">
        <f t="shared" si="1"/>
        <v>0</v>
      </c>
    </row>
    <row r="38" spans="1:3" ht="15.6" hidden="1" x14ac:dyDescent="0.3">
      <c r="A38" s="44" t="s">
        <v>118</v>
      </c>
      <c r="B38" s="44" t="s">
        <v>119</v>
      </c>
      <c r="C38" s="71">
        <f t="shared" si="1"/>
        <v>0</v>
      </c>
    </row>
    <row r="39" spans="1:3" ht="15.6" hidden="1" x14ac:dyDescent="0.3">
      <c r="A39" s="44" t="s">
        <v>120</v>
      </c>
      <c r="B39" s="44" t="s">
        <v>121</v>
      </c>
      <c r="C39" s="71">
        <f t="shared" si="1"/>
        <v>0</v>
      </c>
    </row>
    <row r="40" spans="1:3" ht="15.6" hidden="1" x14ac:dyDescent="0.3">
      <c r="A40" s="44" t="s">
        <v>122</v>
      </c>
      <c r="B40" s="44" t="s">
        <v>123</v>
      </c>
      <c r="C40" s="71">
        <f t="shared" si="1"/>
        <v>0</v>
      </c>
    </row>
    <row r="41" spans="1:3" ht="15.6" hidden="1" x14ac:dyDescent="0.3">
      <c r="A41" s="44" t="s">
        <v>124</v>
      </c>
      <c r="B41" s="44" t="s">
        <v>125</v>
      </c>
      <c r="C41" s="71">
        <f t="shared" si="1"/>
        <v>0</v>
      </c>
    </row>
    <row r="42" spans="1:3" ht="15.6" hidden="1" x14ac:dyDescent="0.3">
      <c r="A42" s="44" t="s">
        <v>126</v>
      </c>
      <c r="B42" s="44" t="s">
        <v>127</v>
      </c>
      <c r="C42" s="71">
        <f t="shared" si="1"/>
        <v>0</v>
      </c>
    </row>
    <row r="43" spans="1:3" ht="15.6" hidden="1" x14ac:dyDescent="0.3">
      <c r="A43" s="44" t="s">
        <v>128</v>
      </c>
      <c r="B43" s="44" t="s">
        <v>129</v>
      </c>
      <c r="C43" s="71">
        <f t="shared" si="1"/>
        <v>0</v>
      </c>
    </row>
    <row r="44" spans="1:3" ht="15.6" hidden="1" x14ac:dyDescent="0.3">
      <c r="A44" s="44" t="s">
        <v>130</v>
      </c>
      <c r="B44" s="44" t="s">
        <v>131</v>
      </c>
      <c r="C44" s="71">
        <f t="shared" si="1"/>
        <v>0</v>
      </c>
    </row>
    <row r="45" spans="1:3" ht="15.6" hidden="1" x14ac:dyDescent="0.3">
      <c r="A45" s="44" t="s">
        <v>132</v>
      </c>
      <c r="B45" s="44" t="s">
        <v>133</v>
      </c>
      <c r="C45" s="71">
        <f t="shared" si="1"/>
        <v>0</v>
      </c>
    </row>
    <row r="46" spans="1:3" ht="15.6" hidden="1" x14ac:dyDescent="0.3">
      <c r="A46" s="44" t="s">
        <v>134</v>
      </c>
      <c r="B46" s="44" t="s">
        <v>135</v>
      </c>
      <c r="C46" s="71">
        <f t="shared" si="1"/>
        <v>0</v>
      </c>
    </row>
    <row r="47" spans="1:3" ht="15.6" x14ac:dyDescent="0.3">
      <c r="A47" s="43" t="s">
        <v>136</v>
      </c>
      <c r="B47" s="43" t="s">
        <v>137</v>
      </c>
      <c r="C47" s="73">
        <f>C48+C52</f>
        <v>600</v>
      </c>
    </row>
    <row r="48" spans="1:3" ht="15.6" hidden="1" x14ac:dyDescent="0.3">
      <c r="A48" s="43" t="s">
        <v>138</v>
      </c>
      <c r="B48" s="43" t="s">
        <v>139</v>
      </c>
      <c r="C48" s="73">
        <f>C49+C50+C51</f>
        <v>0</v>
      </c>
    </row>
    <row r="49" spans="1:3" ht="15.6" hidden="1" x14ac:dyDescent="0.3">
      <c r="A49" s="44" t="s">
        <v>140</v>
      </c>
      <c r="B49" s="44" t="s">
        <v>141</v>
      </c>
      <c r="C49" s="71">
        <f>SUM(D49:U49)</f>
        <v>0</v>
      </c>
    </row>
    <row r="50" spans="1:3" ht="15.6" hidden="1" x14ac:dyDescent="0.3">
      <c r="A50" s="44" t="s">
        <v>142</v>
      </c>
      <c r="B50" s="44" t="s">
        <v>143</v>
      </c>
      <c r="C50" s="71">
        <f>SUM(D50:U50)</f>
        <v>0</v>
      </c>
    </row>
    <row r="51" spans="1:3" ht="15.6" hidden="1" x14ac:dyDescent="0.3">
      <c r="A51" s="44" t="s">
        <v>144</v>
      </c>
      <c r="B51" s="44" t="s">
        <v>145</v>
      </c>
      <c r="C51" s="71">
        <f>SUM(D51:U51)</f>
        <v>0</v>
      </c>
    </row>
    <row r="52" spans="1:3" ht="15.6" x14ac:dyDescent="0.3">
      <c r="A52" s="43" t="s">
        <v>146</v>
      </c>
      <c r="B52" s="43" t="s">
        <v>99</v>
      </c>
      <c r="C52" s="73">
        <f>C53</f>
        <v>600</v>
      </c>
    </row>
    <row r="53" spans="1:3" ht="15.6" x14ac:dyDescent="0.3">
      <c r="A53" s="44" t="s">
        <v>147</v>
      </c>
      <c r="B53" s="44" t="s">
        <v>148</v>
      </c>
      <c r="C53" s="71">
        <v>600</v>
      </c>
    </row>
    <row r="54" spans="1:3" ht="15.6" x14ac:dyDescent="0.3">
      <c r="A54" s="43" t="s">
        <v>149</v>
      </c>
      <c r="B54" s="43" t="s">
        <v>150</v>
      </c>
      <c r="C54" s="73">
        <f>C55+C60+C65+C74+C105</f>
        <v>800</v>
      </c>
    </row>
    <row r="55" spans="1:3" ht="15.6" hidden="1" x14ac:dyDescent="0.3">
      <c r="A55" s="43" t="s">
        <v>151</v>
      </c>
      <c r="B55" s="43" t="s">
        <v>152</v>
      </c>
      <c r="C55" s="73">
        <f>C56+C57+C58+C59</f>
        <v>0</v>
      </c>
    </row>
    <row r="56" spans="1:3" ht="15.6" hidden="1" x14ac:dyDescent="0.3">
      <c r="A56" s="44" t="s">
        <v>153</v>
      </c>
      <c r="B56" s="44" t="s">
        <v>154</v>
      </c>
      <c r="C56" s="71">
        <f>SUM(D56:U56)</f>
        <v>0</v>
      </c>
    </row>
    <row r="57" spans="1:3" ht="15.6" hidden="1" x14ac:dyDescent="0.3">
      <c r="A57" s="44" t="s">
        <v>155</v>
      </c>
      <c r="B57" s="44" t="s">
        <v>156</v>
      </c>
      <c r="C57" s="71">
        <f>SUM(D57:U57)</f>
        <v>0</v>
      </c>
    </row>
    <row r="58" spans="1:3" ht="15.6" hidden="1" x14ac:dyDescent="0.3">
      <c r="A58" s="44" t="s">
        <v>157</v>
      </c>
      <c r="B58" s="44" t="s">
        <v>158</v>
      </c>
      <c r="C58" s="71">
        <f>SUM(D58:U58)</f>
        <v>0</v>
      </c>
    </row>
    <row r="59" spans="1:3" ht="15.6" hidden="1" x14ac:dyDescent="0.3">
      <c r="A59" s="44" t="s">
        <v>159</v>
      </c>
      <c r="B59" s="44" t="s">
        <v>160</v>
      </c>
      <c r="C59" s="71">
        <f>SUM(D59:U59)</f>
        <v>0</v>
      </c>
    </row>
    <row r="60" spans="1:3" ht="15.6" hidden="1" x14ac:dyDescent="0.3">
      <c r="A60" s="43" t="s">
        <v>161</v>
      </c>
      <c r="B60" s="43" t="s">
        <v>162</v>
      </c>
      <c r="C60" s="73">
        <f>C61+C62+C63+C64</f>
        <v>0</v>
      </c>
    </row>
    <row r="61" spans="1:3" ht="15.6" hidden="1" x14ac:dyDescent="0.3">
      <c r="A61" s="44" t="s">
        <v>163</v>
      </c>
      <c r="B61" s="44" t="s">
        <v>164</v>
      </c>
      <c r="C61" s="71">
        <f>SUM(D61:U61)</f>
        <v>0</v>
      </c>
    </row>
    <row r="62" spans="1:3" ht="15.6" hidden="1" x14ac:dyDescent="0.3">
      <c r="A62" s="44" t="s">
        <v>165</v>
      </c>
      <c r="B62" s="44" t="s">
        <v>166</v>
      </c>
      <c r="C62" s="71">
        <f>SUM(D62:U62)</f>
        <v>0</v>
      </c>
    </row>
    <row r="63" spans="1:3" ht="15.6" hidden="1" x14ac:dyDescent="0.3">
      <c r="A63" s="44" t="s">
        <v>167</v>
      </c>
      <c r="B63" s="44" t="s">
        <v>168</v>
      </c>
      <c r="C63" s="71">
        <f>SUM(D63:U63)</f>
        <v>0</v>
      </c>
    </row>
    <row r="64" spans="1:3" ht="15.6" hidden="1" x14ac:dyDescent="0.3">
      <c r="A64" s="44" t="s">
        <v>169</v>
      </c>
      <c r="B64" s="44" t="s">
        <v>170</v>
      </c>
      <c r="C64" s="71">
        <f>SUM(D64:U64)</f>
        <v>0</v>
      </c>
    </row>
    <row r="65" spans="1:3" ht="15.6" hidden="1" x14ac:dyDescent="0.3">
      <c r="A65" s="43" t="s">
        <v>171</v>
      </c>
      <c r="B65" s="43" t="s">
        <v>172</v>
      </c>
      <c r="C65" s="73">
        <f>C66+C67+C68+C69+C70+C71+C72+C73</f>
        <v>0</v>
      </c>
    </row>
    <row r="66" spans="1:3" ht="15.6" hidden="1" x14ac:dyDescent="0.3">
      <c r="A66" s="44" t="s">
        <v>173</v>
      </c>
      <c r="B66" s="44" t="s">
        <v>174</v>
      </c>
      <c r="C66" s="71">
        <f t="shared" ref="C66:C73" si="2">SUM(D66:U66)</f>
        <v>0</v>
      </c>
    </row>
    <row r="67" spans="1:3" ht="15.6" hidden="1" x14ac:dyDescent="0.3">
      <c r="A67" s="44" t="s">
        <v>175</v>
      </c>
      <c r="B67" s="44" t="s">
        <v>176</v>
      </c>
      <c r="C67" s="71">
        <f t="shared" si="2"/>
        <v>0</v>
      </c>
    </row>
    <row r="68" spans="1:3" ht="15.6" hidden="1" x14ac:dyDescent="0.3">
      <c r="A68" s="44" t="s">
        <v>177</v>
      </c>
      <c r="B68" s="44" t="s">
        <v>178</v>
      </c>
      <c r="C68" s="71">
        <f t="shared" si="2"/>
        <v>0</v>
      </c>
    </row>
    <row r="69" spans="1:3" ht="15.6" hidden="1" x14ac:dyDescent="0.3">
      <c r="A69" s="44" t="s">
        <v>179</v>
      </c>
      <c r="B69" s="44" t="s">
        <v>180</v>
      </c>
      <c r="C69" s="71">
        <f t="shared" si="2"/>
        <v>0</v>
      </c>
    </row>
    <row r="70" spans="1:3" ht="15.6" hidden="1" x14ac:dyDescent="0.3">
      <c r="A70" s="44" t="s">
        <v>181</v>
      </c>
      <c r="B70" s="44" t="s">
        <v>182</v>
      </c>
      <c r="C70" s="71">
        <f t="shared" si="2"/>
        <v>0</v>
      </c>
    </row>
    <row r="71" spans="1:3" ht="15.6" hidden="1" x14ac:dyDescent="0.3">
      <c r="A71" s="44" t="s">
        <v>183</v>
      </c>
      <c r="B71" s="44" t="s">
        <v>184</v>
      </c>
      <c r="C71" s="71">
        <f t="shared" si="2"/>
        <v>0</v>
      </c>
    </row>
    <row r="72" spans="1:3" ht="15.6" hidden="1" x14ac:dyDescent="0.3">
      <c r="A72" s="44" t="s">
        <v>185</v>
      </c>
      <c r="B72" s="44" t="s">
        <v>186</v>
      </c>
      <c r="C72" s="71">
        <f t="shared" si="2"/>
        <v>0</v>
      </c>
    </row>
    <row r="73" spans="1:3" ht="15.6" hidden="1" x14ac:dyDescent="0.3">
      <c r="A73" s="44" t="s">
        <v>187</v>
      </c>
      <c r="B73" s="44" t="s">
        <v>188</v>
      </c>
      <c r="C73" s="71">
        <f t="shared" si="2"/>
        <v>0</v>
      </c>
    </row>
    <row r="74" spans="1:3" ht="15.6" x14ac:dyDescent="0.3">
      <c r="A74" s="43" t="s">
        <v>189</v>
      </c>
      <c r="B74" s="43" t="s">
        <v>47</v>
      </c>
      <c r="C74" s="73">
        <f>+C75+C76+C77+C78+C79+C80+C81+C82+C83+C84+C85+C86+C87+C88+C89+C90+C91+C92+C93+C94+C95+C96+C97+C98+C99+C100+C101+C102+C103+C104</f>
        <v>800</v>
      </c>
    </row>
    <row r="75" spans="1:3" ht="15.6" hidden="1" x14ac:dyDescent="0.3">
      <c r="A75" s="44" t="s">
        <v>190</v>
      </c>
      <c r="B75" s="44" t="s">
        <v>191</v>
      </c>
      <c r="C75" s="71">
        <f t="shared" ref="C75:C92" si="3">SUM(D75:U75)</f>
        <v>0</v>
      </c>
    </row>
    <row r="76" spans="1:3" ht="15.6" hidden="1" x14ac:dyDescent="0.3">
      <c r="A76" s="44" t="s">
        <v>192</v>
      </c>
      <c r="B76" s="44" t="s">
        <v>193</v>
      </c>
      <c r="C76" s="71">
        <f t="shared" si="3"/>
        <v>0</v>
      </c>
    </row>
    <row r="77" spans="1:3" ht="15.6" hidden="1" x14ac:dyDescent="0.3">
      <c r="A77" s="44" t="s">
        <v>194</v>
      </c>
      <c r="B77" s="44" t="s">
        <v>195</v>
      </c>
      <c r="C77" s="71">
        <f t="shared" si="3"/>
        <v>0</v>
      </c>
    </row>
    <row r="78" spans="1:3" ht="15.6" hidden="1" x14ac:dyDescent="0.3">
      <c r="A78" s="44" t="s">
        <v>196</v>
      </c>
      <c r="B78" s="44" t="s">
        <v>197</v>
      </c>
      <c r="C78" s="71">
        <f t="shared" si="3"/>
        <v>0</v>
      </c>
    </row>
    <row r="79" spans="1:3" ht="15.6" hidden="1" x14ac:dyDescent="0.3">
      <c r="A79" s="44" t="s">
        <v>198</v>
      </c>
      <c r="B79" s="44" t="s">
        <v>199</v>
      </c>
      <c r="C79" s="71">
        <f t="shared" si="3"/>
        <v>0</v>
      </c>
    </row>
    <row r="80" spans="1:3" ht="15.6" hidden="1" x14ac:dyDescent="0.3">
      <c r="A80" s="44" t="s">
        <v>200</v>
      </c>
      <c r="B80" s="44" t="s">
        <v>201</v>
      </c>
      <c r="C80" s="71">
        <f t="shared" si="3"/>
        <v>0</v>
      </c>
    </row>
    <row r="81" spans="1:3" ht="15.6" hidden="1" x14ac:dyDescent="0.3">
      <c r="A81" s="44" t="s">
        <v>202</v>
      </c>
      <c r="B81" s="44" t="s">
        <v>203</v>
      </c>
      <c r="C81" s="71">
        <f t="shared" si="3"/>
        <v>0</v>
      </c>
    </row>
    <row r="82" spans="1:3" ht="15.6" hidden="1" x14ac:dyDescent="0.3">
      <c r="A82" s="44" t="s">
        <v>204</v>
      </c>
      <c r="B82" s="44" t="s">
        <v>205</v>
      </c>
      <c r="C82" s="71">
        <f t="shared" si="3"/>
        <v>0</v>
      </c>
    </row>
    <row r="83" spans="1:3" ht="15.6" hidden="1" x14ac:dyDescent="0.3">
      <c r="A83" s="44" t="s">
        <v>206</v>
      </c>
      <c r="B83" s="44" t="s">
        <v>207</v>
      </c>
      <c r="C83" s="71">
        <f t="shared" si="3"/>
        <v>0</v>
      </c>
    </row>
    <row r="84" spans="1:3" ht="15.6" hidden="1" x14ac:dyDescent="0.3">
      <c r="A84" s="44" t="s">
        <v>208</v>
      </c>
      <c r="B84" s="44" t="s">
        <v>209</v>
      </c>
      <c r="C84" s="71">
        <f t="shared" si="3"/>
        <v>0</v>
      </c>
    </row>
    <row r="85" spans="1:3" ht="15.6" hidden="1" x14ac:dyDescent="0.3">
      <c r="A85" s="44" t="s">
        <v>210</v>
      </c>
      <c r="B85" s="44" t="s">
        <v>211</v>
      </c>
      <c r="C85" s="71">
        <f t="shared" si="3"/>
        <v>0</v>
      </c>
    </row>
    <row r="86" spans="1:3" ht="15.6" hidden="1" x14ac:dyDescent="0.3">
      <c r="A86" s="44" t="s">
        <v>212</v>
      </c>
      <c r="B86" s="44" t="s">
        <v>213</v>
      </c>
      <c r="C86" s="71">
        <f t="shared" si="3"/>
        <v>0</v>
      </c>
    </row>
    <row r="87" spans="1:3" ht="15.6" hidden="1" x14ac:dyDescent="0.3">
      <c r="A87" s="44" t="s">
        <v>214</v>
      </c>
      <c r="B87" s="44" t="s">
        <v>215</v>
      </c>
      <c r="C87" s="71">
        <f t="shared" si="3"/>
        <v>0</v>
      </c>
    </row>
    <row r="88" spans="1:3" ht="15.6" hidden="1" x14ac:dyDescent="0.3">
      <c r="A88" s="44" t="s">
        <v>216</v>
      </c>
      <c r="B88" s="44" t="s">
        <v>217</v>
      </c>
      <c r="C88" s="71">
        <f t="shared" si="3"/>
        <v>0</v>
      </c>
    </row>
    <row r="89" spans="1:3" ht="15.6" hidden="1" x14ac:dyDescent="0.3">
      <c r="A89" s="44" t="s">
        <v>218</v>
      </c>
      <c r="B89" s="44" t="s">
        <v>219</v>
      </c>
      <c r="C89" s="71">
        <f t="shared" si="3"/>
        <v>0</v>
      </c>
    </row>
    <row r="90" spans="1:3" ht="15.6" hidden="1" x14ac:dyDescent="0.3">
      <c r="A90" s="44" t="s">
        <v>220</v>
      </c>
      <c r="B90" s="44" t="s">
        <v>221</v>
      </c>
      <c r="C90" s="71">
        <f t="shared" si="3"/>
        <v>0</v>
      </c>
    </row>
    <row r="91" spans="1:3" ht="15.6" hidden="1" x14ac:dyDescent="0.3">
      <c r="A91" s="44" t="s">
        <v>222</v>
      </c>
      <c r="B91" s="44" t="s">
        <v>223</v>
      </c>
      <c r="C91" s="71">
        <f t="shared" si="3"/>
        <v>0</v>
      </c>
    </row>
    <row r="92" spans="1:3" ht="15.6" hidden="1" x14ac:dyDescent="0.3">
      <c r="A92" s="44" t="s">
        <v>224</v>
      </c>
      <c r="B92" s="44" t="s">
        <v>225</v>
      </c>
      <c r="C92" s="71">
        <f t="shared" si="3"/>
        <v>0</v>
      </c>
    </row>
    <row r="93" spans="1:3" ht="15.6" x14ac:dyDescent="0.3">
      <c r="A93" s="44" t="s">
        <v>226</v>
      </c>
      <c r="B93" s="44" t="s">
        <v>227</v>
      </c>
      <c r="C93" s="71">
        <v>800</v>
      </c>
    </row>
    <row r="94" spans="1:3" ht="15.6" hidden="1" x14ac:dyDescent="0.3">
      <c r="A94" s="44" t="s">
        <v>228</v>
      </c>
      <c r="B94" s="44" t="s">
        <v>229</v>
      </c>
      <c r="C94" s="71">
        <f t="shared" ref="C94:C104" si="4">SUM(D94:U94)</f>
        <v>0</v>
      </c>
    </row>
    <row r="95" spans="1:3" ht="15.6" hidden="1" x14ac:dyDescent="0.3">
      <c r="A95" s="44" t="s">
        <v>230</v>
      </c>
      <c r="B95" s="44" t="s">
        <v>231</v>
      </c>
      <c r="C95" s="71">
        <f t="shared" si="4"/>
        <v>0</v>
      </c>
    </row>
    <row r="96" spans="1:3" ht="15.6" hidden="1" x14ac:dyDescent="0.3">
      <c r="A96" s="44" t="s">
        <v>232</v>
      </c>
      <c r="B96" s="44" t="s">
        <v>233</v>
      </c>
      <c r="C96" s="71">
        <f t="shared" si="4"/>
        <v>0</v>
      </c>
    </row>
    <row r="97" spans="1:3" ht="15.6" hidden="1" x14ac:dyDescent="0.3">
      <c r="A97" s="44" t="s">
        <v>234</v>
      </c>
      <c r="B97" s="44" t="s">
        <v>235</v>
      </c>
      <c r="C97" s="71">
        <f t="shared" si="4"/>
        <v>0</v>
      </c>
    </row>
    <row r="98" spans="1:3" ht="15.6" hidden="1" x14ac:dyDescent="0.3">
      <c r="A98" s="44" t="s">
        <v>236</v>
      </c>
      <c r="B98" s="44" t="s">
        <v>237</v>
      </c>
      <c r="C98" s="71">
        <f t="shared" si="4"/>
        <v>0</v>
      </c>
    </row>
    <row r="99" spans="1:3" ht="15.6" hidden="1" x14ac:dyDescent="0.3">
      <c r="A99" s="44" t="s">
        <v>238</v>
      </c>
      <c r="B99" s="44" t="s">
        <v>239</v>
      </c>
      <c r="C99" s="71">
        <f t="shared" si="4"/>
        <v>0</v>
      </c>
    </row>
    <row r="100" spans="1:3" ht="15.6" hidden="1" x14ac:dyDescent="0.3">
      <c r="A100" s="44" t="s">
        <v>240</v>
      </c>
      <c r="B100" s="44" t="s">
        <v>241</v>
      </c>
      <c r="C100" s="71">
        <f t="shared" si="4"/>
        <v>0</v>
      </c>
    </row>
    <row r="101" spans="1:3" ht="15.6" hidden="1" x14ac:dyDescent="0.3">
      <c r="A101" s="44" t="s">
        <v>242</v>
      </c>
      <c r="B101" s="44" t="s">
        <v>243</v>
      </c>
      <c r="C101" s="71">
        <f t="shared" si="4"/>
        <v>0</v>
      </c>
    </row>
    <row r="102" spans="1:3" ht="15.6" hidden="1" x14ac:dyDescent="0.3">
      <c r="A102" s="44" t="s">
        <v>244</v>
      </c>
      <c r="B102" s="44" t="s">
        <v>45</v>
      </c>
      <c r="C102" s="71">
        <f t="shared" si="4"/>
        <v>0</v>
      </c>
    </row>
    <row r="103" spans="1:3" ht="15.6" hidden="1" x14ac:dyDescent="0.3">
      <c r="A103" s="44" t="s">
        <v>245</v>
      </c>
      <c r="B103" s="44" t="s">
        <v>246</v>
      </c>
      <c r="C103" s="71">
        <f t="shared" si="4"/>
        <v>0</v>
      </c>
    </row>
    <row r="104" spans="1:3" ht="15.6" hidden="1" x14ac:dyDescent="0.3">
      <c r="A104" s="44" t="s">
        <v>247</v>
      </c>
      <c r="B104" s="44" t="s">
        <v>248</v>
      </c>
      <c r="C104" s="71">
        <f t="shared" si="4"/>
        <v>0</v>
      </c>
    </row>
    <row r="105" spans="1:3" ht="15.6" hidden="1" x14ac:dyDescent="0.3">
      <c r="A105" s="43" t="s">
        <v>249</v>
      </c>
      <c r="B105" s="43" t="s">
        <v>250</v>
      </c>
      <c r="C105" s="73">
        <f>C106+C107</f>
        <v>0</v>
      </c>
    </row>
    <row r="106" spans="1:3" ht="15.6" hidden="1" x14ac:dyDescent="0.3">
      <c r="A106" s="44" t="s">
        <v>251</v>
      </c>
      <c r="B106" s="44" t="s">
        <v>148</v>
      </c>
      <c r="C106" s="71">
        <f>SUM(D106:U106)</f>
        <v>0</v>
      </c>
    </row>
    <row r="107" spans="1:3" ht="15.6" hidden="1" x14ac:dyDescent="0.3">
      <c r="A107" s="44" t="s">
        <v>252</v>
      </c>
      <c r="B107" s="44" t="s">
        <v>101</v>
      </c>
      <c r="C107" s="71">
        <f>SUM(D107:U107)</f>
        <v>0</v>
      </c>
    </row>
    <row r="108" spans="1:3" ht="15.6" hidden="1" x14ac:dyDescent="0.3">
      <c r="A108" s="43" t="s">
        <v>253</v>
      </c>
      <c r="B108" s="43" t="s">
        <v>254</v>
      </c>
      <c r="C108" s="73">
        <f>C109</f>
        <v>0</v>
      </c>
    </row>
    <row r="109" spans="1:3" ht="15.6" hidden="1" x14ac:dyDescent="0.3">
      <c r="A109" s="43" t="s">
        <v>255</v>
      </c>
      <c r="B109" s="43" t="s">
        <v>254</v>
      </c>
      <c r="C109" s="73">
        <f>C110+C111+C112+C113+C114</f>
        <v>0</v>
      </c>
    </row>
    <row r="110" spans="1:3" ht="15.6" hidden="1" x14ac:dyDescent="0.3">
      <c r="A110" s="44" t="s">
        <v>256</v>
      </c>
      <c r="B110" s="44" t="s">
        <v>257</v>
      </c>
      <c r="C110" s="71">
        <f>SUM(D110:U110)</f>
        <v>0</v>
      </c>
    </row>
    <row r="111" spans="1:3" ht="15.6" hidden="1" x14ac:dyDescent="0.3">
      <c r="A111" s="44" t="s">
        <v>258</v>
      </c>
      <c r="B111" s="44" t="s">
        <v>259</v>
      </c>
      <c r="C111" s="71">
        <f>SUM(D111:U111)</f>
        <v>0</v>
      </c>
    </row>
    <row r="112" spans="1:3" ht="15.6" hidden="1" x14ac:dyDescent="0.3">
      <c r="A112" s="44" t="s">
        <v>260</v>
      </c>
      <c r="B112" s="44" t="s">
        <v>261</v>
      </c>
      <c r="C112" s="71">
        <f>SUM(D112:U112)</f>
        <v>0</v>
      </c>
    </row>
    <row r="113" spans="1:3" ht="15.6" hidden="1" x14ac:dyDescent="0.3">
      <c r="A113" s="44" t="s">
        <v>262</v>
      </c>
      <c r="B113" s="44" t="s">
        <v>263</v>
      </c>
      <c r="C113" s="71">
        <f>SUM(D113:U113)</f>
        <v>0</v>
      </c>
    </row>
    <row r="114" spans="1:3" ht="15.6" hidden="1" x14ac:dyDescent="0.3">
      <c r="A114" s="44" t="s">
        <v>264</v>
      </c>
      <c r="B114" s="44" t="s">
        <v>186</v>
      </c>
      <c r="C114" s="71">
        <f>SUM(D114:U114)</f>
        <v>0</v>
      </c>
    </row>
    <row r="115" spans="1:3" ht="15.6" hidden="1" x14ac:dyDescent="0.3">
      <c r="A115" s="43" t="s">
        <v>265</v>
      </c>
      <c r="B115" s="43" t="s">
        <v>266</v>
      </c>
      <c r="C115" s="73">
        <f>C116</f>
        <v>0</v>
      </c>
    </row>
    <row r="116" spans="1:3" ht="15.6" hidden="1" x14ac:dyDescent="0.3">
      <c r="A116" s="44" t="s">
        <v>267</v>
      </c>
      <c r="B116" s="44" t="s">
        <v>268</v>
      </c>
      <c r="C116" s="71">
        <f>SUM(D116:U116)</f>
        <v>0</v>
      </c>
    </row>
    <row r="117" spans="1:3" ht="15.6" hidden="1" x14ac:dyDescent="0.3">
      <c r="A117" s="43" t="s">
        <v>269</v>
      </c>
      <c r="B117" s="43" t="s">
        <v>270</v>
      </c>
      <c r="C117" s="73">
        <f>C118+C120</f>
        <v>0</v>
      </c>
    </row>
    <row r="118" spans="1:3" ht="15.6" hidden="1" x14ac:dyDescent="0.3">
      <c r="A118" s="43" t="s">
        <v>271</v>
      </c>
      <c r="B118" s="43" t="s">
        <v>272</v>
      </c>
      <c r="C118" s="73">
        <f>C119</f>
        <v>0</v>
      </c>
    </row>
    <row r="119" spans="1:3" ht="15.6" hidden="1" x14ac:dyDescent="0.3">
      <c r="A119" s="44" t="s">
        <v>273</v>
      </c>
      <c r="B119" s="44" t="s">
        <v>274</v>
      </c>
      <c r="C119" s="71">
        <f>SUM(D119:U119)</f>
        <v>0</v>
      </c>
    </row>
    <row r="120" spans="1:3" ht="15.6" hidden="1" x14ac:dyDescent="0.3">
      <c r="A120" s="43" t="s">
        <v>275</v>
      </c>
      <c r="B120" s="43" t="s">
        <v>276</v>
      </c>
      <c r="C120" s="73">
        <f>C121+C122</f>
        <v>0</v>
      </c>
    </row>
    <row r="121" spans="1:3" ht="15.6" hidden="1" x14ac:dyDescent="0.3">
      <c r="A121" s="44" t="s">
        <v>277</v>
      </c>
      <c r="B121" s="44" t="s">
        <v>278</v>
      </c>
      <c r="C121" s="71">
        <f>SUM(D121:U121)</f>
        <v>0</v>
      </c>
    </row>
    <row r="122" spans="1:3" ht="15.6" hidden="1" x14ac:dyDescent="0.3">
      <c r="A122" s="44" t="s">
        <v>279</v>
      </c>
      <c r="B122" s="44" t="s">
        <v>280</v>
      </c>
      <c r="C122" s="71">
        <f>SUM(D122:U122)</f>
        <v>0</v>
      </c>
    </row>
    <row r="123" spans="1:3" ht="15.6" hidden="1" x14ac:dyDescent="0.3">
      <c r="A123" s="44"/>
      <c r="B123" s="44" t="s">
        <v>281</v>
      </c>
      <c r="C123" s="71">
        <f>SUM(D123:U123)</f>
        <v>0</v>
      </c>
    </row>
    <row r="124" spans="1:3" ht="15.6" hidden="1" x14ac:dyDescent="0.3">
      <c r="A124" s="43" t="s">
        <v>282</v>
      </c>
      <c r="B124" s="43" t="s">
        <v>283</v>
      </c>
      <c r="C124" s="73">
        <f>C125+C147+C166+C173</f>
        <v>0</v>
      </c>
    </row>
    <row r="125" spans="1:3" ht="15.6" hidden="1" x14ac:dyDescent="0.3">
      <c r="A125" s="43" t="s">
        <v>284</v>
      </c>
      <c r="B125" s="43" t="s">
        <v>285</v>
      </c>
      <c r="C125" s="73">
        <f>C126+C129+C131+C141+C145</f>
        <v>0</v>
      </c>
    </row>
    <row r="126" spans="1:3" ht="15.6" hidden="1" x14ac:dyDescent="0.3">
      <c r="A126" s="43" t="s">
        <v>286</v>
      </c>
      <c r="B126" s="43" t="s">
        <v>287</v>
      </c>
      <c r="C126" s="73">
        <f>C127+C128</f>
        <v>0</v>
      </c>
    </row>
    <row r="127" spans="1:3" ht="15.6" hidden="1" x14ac:dyDescent="0.3">
      <c r="A127" s="44" t="s">
        <v>288</v>
      </c>
      <c r="B127" s="44" t="s">
        <v>289</v>
      </c>
      <c r="C127" s="71">
        <f>SUM(D127:U127)</f>
        <v>0</v>
      </c>
    </row>
    <row r="128" spans="1:3" ht="15.6" hidden="1" x14ac:dyDescent="0.3">
      <c r="A128" s="44" t="s">
        <v>290</v>
      </c>
      <c r="B128" s="44" t="s">
        <v>291</v>
      </c>
      <c r="C128" s="71">
        <f>SUM(D128:U128)</f>
        <v>0</v>
      </c>
    </row>
    <row r="129" spans="1:3" ht="15.6" hidden="1" x14ac:dyDescent="0.3">
      <c r="A129" s="43" t="s">
        <v>292</v>
      </c>
      <c r="B129" s="43" t="s">
        <v>293</v>
      </c>
      <c r="C129" s="73">
        <f>C130</f>
        <v>0</v>
      </c>
    </row>
    <row r="130" spans="1:3" ht="15.6" hidden="1" x14ac:dyDescent="0.3">
      <c r="A130" s="44" t="s">
        <v>294</v>
      </c>
      <c r="B130" s="44" t="s">
        <v>295</v>
      </c>
      <c r="C130" s="71">
        <f>SUM(D130:U130)</f>
        <v>0</v>
      </c>
    </row>
    <row r="131" spans="1:3" ht="15.6" hidden="1" x14ac:dyDescent="0.3">
      <c r="A131" s="43" t="s">
        <v>296</v>
      </c>
      <c r="B131" s="43" t="s">
        <v>297</v>
      </c>
      <c r="C131" s="73">
        <f>C132+C133+C134+C135+C136+C137+C138+C139+C140</f>
        <v>0</v>
      </c>
    </row>
    <row r="132" spans="1:3" ht="15.6" hidden="1" x14ac:dyDescent="0.3">
      <c r="A132" s="44" t="s">
        <v>298</v>
      </c>
      <c r="B132" s="44" t="s">
        <v>299</v>
      </c>
      <c r="C132" s="71">
        <f t="shared" ref="C132:C140" si="5">SUM(D132:U132)</f>
        <v>0</v>
      </c>
    </row>
    <row r="133" spans="1:3" ht="15.6" hidden="1" x14ac:dyDescent="0.3">
      <c r="A133" s="44" t="s">
        <v>300</v>
      </c>
      <c r="B133" s="44" t="s">
        <v>301</v>
      </c>
      <c r="C133" s="71">
        <f t="shared" si="5"/>
        <v>0</v>
      </c>
    </row>
    <row r="134" spans="1:3" ht="15.6" hidden="1" x14ac:dyDescent="0.3">
      <c r="A134" s="44" t="s">
        <v>302</v>
      </c>
      <c r="B134" s="44" t="s">
        <v>303</v>
      </c>
      <c r="C134" s="71">
        <f t="shared" si="5"/>
        <v>0</v>
      </c>
    </row>
    <row r="135" spans="1:3" ht="15.6" hidden="1" x14ac:dyDescent="0.3">
      <c r="A135" s="44" t="s">
        <v>304</v>
      </c>
      <c r="B135" s="44" t="s">
        <v>305</v>
      </c>
      <c r="C135" s="71">
        <f t="shared" si="5"/>
        <v>0</v>
      </c>
    </row>
    <row r="136" spans="1:3" ht="15.6" hidden="1" x14ac:dyDescent="0.3">
      <c r="A136" s="44" t="s">
        <v>306</v>
      </c>
      <c r="B136" s="44" t="s">
        <v>307</v>
      </c>
      <c r="C136" s="71">
        <f t="shared" si="5"/>
        <v>0</v>
      </c>
    </row>
    <row r="137" spans="1:3" ht="15.6" hidden="1" x14ac:dyDescent="0.3">
      <c r="A137" s="44" t="s">
        <v>308</v>
      </c>
      <c r="B137" s="44" t="s">
        <v>309</v>
      </c>
      <c r="C137" s="71">
        <f t="shared" si="5"/>
        <v>0</v>
      </c>
    </row>
    <row r="138" spans="1:3" ht="15.6" hidden="1" x14ac:dyDescent="0.3">
      <c r="A138" s="44" t="s">
        <v>310</v>
      </c>
      <c r="B138" s="44" t="s">
        <v>311</v>
      </c>
      <c r="C138" s="71">
        <f t="shared" si="5"/>
        <v>0</v>
      </c>
    </row>
    <row r="139" spans="1:3" ht="15.6" hidden="1" x14ac:dyDescent="0.3">
      <c r="A139" s="44" t="s">
        <v>312</v>
      </c>
      <c r="B139" s="44" t="s">
        <v>313</v>
      </c>
      <c r="C139" s="71">
        <f t="shared" si="5"/>
        <v>0</v>
      </c>
    </row>
    <row r="140" spans="1:3" ht="15.6" hidden="1" x14ac:dyDescent="0.3">
      <c r="A140" s="44" t="s">
        <v>314</v>
      </c>
      <c r="B140" s="44" t="s">
        <v>315</v>
      </c>
      <c r="C140" s="71">
        <f t="shared" si="5"/>
        <v>0</v>
      </c>
    </row>
    <row r="141" spans="1:3" ht="15.6" hidden="1" x14ac:dyDescent="0.3">
      <c r="A141" s="43" t="s">
        <v>316</v>
      </c>
      <c r="B141" s="43" t="s">
        <v>317</v>
      </c>
      <c r="C141" s="73">
        <f>C142+C143+C144</f>
        <v>0</v>
      </c>
    </row>
    <row r="142" spans="1:3" ht="15.6" hidden="1" x14ac:dyDescent="0.3">
      <c r="A142" s="44" t="s">
        <v>318</v>
      </c>
      <c r="B142" s="44" t="s">
        <v>319</v>
      </c>
      <c r="C142" s="71">
        <f>SUM(D142:U142)</f>
        <v>0</v>
      </c>
    </row>
    <row r="143" spans="1:3" ht="15.6" hidden="1" x14ac:dyDescent="0.3">
      <c r="A143" s="44" t="s">
        <v>320</v>
      </c>
      <c r="B143" s="44" t="s">
        <v>321</v>
      </c>
      <c r="C143" s="71">
        <f>SUM(D143:U143)</f>
        <v>0</v>
      </c>
    </row>
    <row r="144" spans="1:3" ht="15.6" hidden="1" x14ac:dyDescent="0.3">
      <c r="A144" s="44" t="s">
        <v>322</v>
      </c>
      <c r="B144" s="44" t="s">
        <v>323</v>
      </c>
      <c r="C144" s="71">
        <f>SUM(D144:U144)</f>
        <v>0</v>
      </c>
    </row>
    <row r="145" spans="1:3" ht="15.6" hidden="1" x14ac:dyDescent="0.3">
      <c r="A145" s="43" t="s">
        <v>324</v>
      </c>
      <c r="B145" s="43" t="s">
        <v>325</v>
      </c>
      <c r="C145" s="73">
        <f>C146</f>
        <v>0</v>
      </c>
    </row>
    <row r="146" spans="1:3" ht="15.6" hidden="1" x14ac:dyDescent="0.3">
      <c r="A146" s="44" t="s">
        <v>326</v>
      </c>
      <c r="B146" s="44" t="s">
        <v>327</v>
      </c>
      <c r="C146" s="71">
        <f>SUM(D146:U146)</f>
        <v>0</v>
      </c>
    </row>
    <row r="147" spans="1:3" ht="15.6" hidden="1" x14ac:dyDescent="0.3">
      <c r="A147" s="43" t="s">
        <v>328</v>
      </c>
      <c r="B147" s="43" t="s">
        <v>329</v>
      </c>
      <c r="C147" s="73">
        <f>C148+C150+C160+C164</f>
        <v>0</v>
      </c>
    </row>
    <row r="148" spans="1:3" ht="15.6" hidden="1" x14ac:dyDescent="0.3">
      <c r="A148" s="43" t="s">
        <v>330</v>
      </c>
      <c r="B148" s="43" t="s">
        <v>293</v>
      </c>
      <c r="C148" s="73">
        <f>C149</f>
        <v>0</v>
      </c>
    </row>
    <row r="149" spans="1:3" ht="15.6" hidden="1" x14ac:dyDescent="0.3">
      <c r="A149" s="44" t="s">
        <v>331</v>
      </c>
      <c r="B149" s="44" t="s">
        <v>295</v>
      </c>
      <c r="C149" s="71">
        <f>SUM(D149:U149)</f>
        <v>0</v>
      </c>
    </row>
    <row r="150" spans="1:3" ht="15.6" hidden="1" x14ac:dyDescent="0.3">
      <c r="A150" s="43" t="s">
        <v>332</v>
      </c>
      <c r="B150" s="43" t="s">
        <v>297</v>
      </c>
      <c r="C150" s="73">
        <f>C151+C152+C153+C154+C155+C156+C157+C158+C159</f>
        <v>0</v>
      </c>
    </row>
    <row r="151" spans="1:3" ht="15.6" hidden="1" x14ac:dyDescent="0.3">
      <c r="A151" s="44" t="s">
        <v>333</v>
      </c>
      <c r="B151" s="44" t="s">
        <v>299</v>
      </c>
      <c r="C151" s="71">
        <f t="shared" ref="C151:C159" si="6">SUM(D151:U151)</f>
        <v>0</v>
      </c>
    </row>
    <row r="152" spans="1:3" ht="15.6" hidden="1" x14ac:dyDescent="0.3">
      <c r="A152" s="44" t="s">
        <v>334</v>
      </c>
      <c r="B152" s="44" t="s">
        <v>301</v>
      </c>
      <c r="C152" s="71">
        <f t="shared" si="6"/>
        <v>0</v>
      </c>
    </row>
    <row r="153" spans="1:3" ht="15.6" hidden="1" x14ac:dyDescent="0.3">
      <c r="A153" s="44" t="s">
        <v>335</v>
      </c>
      <c r="B153" s="44" t="s">
        <v>303</v>
      </c>
      <c r="C153" s="71">
        <f t="shared" si="6"/>
        <v>0</v>
      </c>
    </row>
    <row r="154" spans="1:3" ht="15.6" hidden="1" x14ac:dyDescent="0.3">
      <c r="A154" s="44" t="s">
        <v>336</v>
      </c>
      <c r="B154" s="44" t="s">
        <v>305</v>
      </c>
      <c r="C154" s="71">
        <f t="shared" si="6"/>
        <v>0</v>
      </c>
    </row>
    <row r="155" spans="1:3" ht="15.6" hidden="1" x14ac:dyDescent="0.3">
      <c r="A155" s="44" t="s">
        <v>337</v>
      </c>
      <c r="B155" s="44" t="s">
        <v>307</v>
      </c>
      <c r="C155" s="71">
        <f t="shared" si="6"/>
        <v>0</v>
      </c>
    </row>
    <row r="156" spans="1:3" ht="15.6" hidden="1" x14ac:dyDescent="0.3">
      <c r="A156" s="44" t="s">
        <v>338</v>
      </c>
      <c r="B156" s="44" t="s">
        <v>309</v>
      </c>
      <c r="C156" s="71">
        <f t="shared" si="6"/>
        <v>0</v>
      </c>
    </row>
    <row r="157" spans="1:3" ht="15.6" hidden="1" x14ac:dyDescent="0.3">
      <c r="A157" s="44" t="s">
        <v>339</v>
      </c>
      <c r="B157" s="44" t="s">
        <v>311</v>
      </c>
      <c r="C157" s="71">
        <f t="shared" si="6"/>
        <v>0</v>
      </c>
    </row>
    <row r="158" spans="1:3" ht="15.6" hidden="1" x14ac:dyDescent="0.3">
      <c r="A158" s="44" t="s">
        <v>340</v>
      </c>
      <c r="B158" s="44" t="s">
        <v>313</v>
      </c>
      <c r="C158" s="71">
        <f t="shared" si="6"/>
        <v>0</v>
      </c>
    </row>
    <row r="159" spans="1:3" ht="15.6" hidden="1" x14ac:dyDescent="0.3">
      <c r="A159" s="44" t="s">
        <v>341</v>
      </c>
      <c r="B159" s="44" t="s">
        <v>315</v>
      </c>
      <c r="C159" s="71">
        <f t="shared" si="6"/>
        <v>0</v>
      </c>
    </row>
    <row r="160" spans="1:3" ht="15.6" hidden="1" x14ac:dyDescent="0.3">
      <c r="A160" s="43" t="s">
        <v>342</v>
      </c>
      <c r="B160" s="43" t="s">
        <v>317</v>
      </c>
      <c r="C160" s="73">
        <f>C161+C162+C163</f>
        <v>0</v>
      </c>
    </row>
    <row r="161" spans="1:3" ht="15.6" hidden="1" x14ac:dyDescent="0.3">
      <c r="A161" s="44" t="s">
        <v>343</v>
      </c>
      <c r="B161" s="44" t="s">
        <v>319</v>
      </c>
      <c r="C161" s="71">
        <f>SUM(D161:U161)</f>
        <v>0</v>
      </c>
    </row>
    <row r="162" spans="1:3" ht="15.6" hidden="1" x14ac:dyDescent="0.3">
      <c r="A162" s="44" t="s">
        <v>344</v>
      </c>
      <c r="B162" s="44" t="s">
        <v>321</v>
      </c>
      <c r="C162" s="71">
        <f>SUM(D162:U162)</f>
        <v>0</v>
      </c>
    </row>
    <row r="163" spans="1:3" ht="15.6" hidden="1" x14ac:dyDescent="0.3">
      <c r="A163" s="44" t="s">
        <v>345</v>
      </c>
      <c r="B163" s="44" t="s">
        <v>323</v>
      </c>
      <c r="C163" s="71">
        <f>SUM(D163:U163)</f>
        <v>0</v>
      </c>
    </row>
    <row r="164" spans="1:3" ht="15.6" hidden="1" x14ac:dyDescent="0.3">
      <c r="A164" s="43" t="s">
        <v>346</v>
      </c>
      <c r="B164" s="43" t="s">
        <v>325</v>
      </c>
      <c r="C164" s="73">
        <f>C165</f>
        <v>0</v>
      </c>
    </row>
    <row r="165" spans="1:3" ht="15.6" hidden="1" x14ac:dyDescent="0.3">
      <c r="A165" s="44" t="s">
        <v>347</v>
      </c>
      <c r="B165" s="44" t="s">
        <v>327</v>
      </c>
      <c r="C165" s="71">
        <f>SUM(D165:U165)</f>
        <v>0</v>
      </c>
    </row>
    <row r="166" spans="1:3" ht="15.6" hidden="1" x14ac:dyDescent="0.3">
      <c r="A166" s="43" t="s">
        <v>348</v>
      </c>
      <c r="B166" s="43" t="s">
        <v>349</v>
      </c>
      <c r="C166" s="73">
        <f>C167+C171</f>
        <v>0</v>
      </c>
    </row>
    <row r="167" spans="1:3" ht="15.6" hidden="1" x14ac:dyDescent="0.3">
      <c r="A167" s="43" t="s">
        <v>350</v>
      </c>
      <c r="B167" s="43" t="s">
        <v>351</v>
      </c>
      <c r="C167" s="73">
        <f>C168+C169+C170</f>
        <v>0</v>
      </c>
    </row>
    <row r="168" spans="1:3" ht="15.6" hidden="1" x14ac:dyDescent="0.3">
      <c r="A168" s="44" t="s">
        <v>352</v>
      </c>
      <c r="B168" s="44" t="s">
        <v>353</v>
      </c>
      <c r="C168" s="71">
        <f>SUM(D168:U168)</f>
        <v>0</v>
      </c>
    </row>
    <row r="169" spans="1:3" ht="15.6" hidden="1" x14ac:dyDescent="0.3">
      <c r="A169" s="44" t="s">
        <v>354</v>
      </c>
      <c r="B169" s="44" t="s">
        <v>355</v>
      </c>
      <c r="C169" s="71">
        <f>SUM(D169:U169)</f>
        <v>0</v>
      </c>
    </row>
    <row r="170" spans="1:3" ht="15.6" hidden="1" x14ac:dyDescent="0.3">
      <c r="A170" s="44" t="s">
        <v>356</v>
      </c>
      <c r="B170" s="44" t="s">
        <v>357</v>
      </c>
      <c r="C170" s="71">
        <f>SUM(D170:U170)</f>
        <v>0</v>
      </c>
    </row>
    <row r="171" spans="1:3" ht="15.6" hidden="1" x14ac:dyDescent="0.3">
      <c r="A171" s="43" t="s">
        <v>358</v>
      </c>
      <c r="B171" s="43" t="s">
        <v>359</v>
      </c>
      <c r="C171" s="73">
        <f>C172</f>
        <v>0</v>
      </c>
    </row>
    <row r="172" spans="1:3" ht="15.6" hidden="1" x14ac:dyDescent="0.3">
      <c r="A172" s="44" t="s">
        <v>360</v>
      </c>
      <c r="B172" s="44" t="s">
        <v>361</v>
      </c>
      <c r="C172" s="71">
        <f>SUM(D172:U172)</f>
        <v>0</v>
      </c>
    </row>
    <row r="173" spans="1:3" ht="15.6" hidden="1" x14ac:dyDescent="0.3">
      <c r="A173" s="43" t="s">
        <v>362</v>
      </c>
      <c r="B173" s="43" t="s">
        <v>363</v>
      </c>
      <c r="C173" s="73">
        <f>C174</f>
        <v>0</v>
      </c>
    </row>
    <row r="174" spans="1:3" ht="15.6" hidden="1" x14ac:dyDescent="0.3">
      <c r="A174" s="43" t="s">
        <v>364</v>
      </c>
      <c r="B174" s="43" t="s">
        <v>365</v>
      </c>
      <c r="C174" s="73">
        <f>C175</f>
        <v>0</v>
      </c>
    </row>
    <row r="175" spans="1:3" ht="15.6" hidden="1" x14ac:dyDescent="0.3">
      <c r="A175" s="44" t="s">
        <v>366</v>
      </c>
      <c r="B175" s="44" t="s">
        <v>367</v>
      </c>
      <c r="C175" s="71">
        <f>SUM(D175:U175)</f>
        <v>0</v>
      </c>
    </row>
    <row r="176" spans="1:3" x14ac:dyDescent="0.3">
      <c r="A176" s="41"/>
      <c r="B176" s="41"/>
      <c r="C176" s="74"/>
    </row>
  </sheetData>
  <autoFilter ref="A3:C175">
    <filterColumn colId="2">
      <filters>
        <filter val="1.250"/>
        <filter val="2.000"/>
        <filter val="250"/>
        <filter val="3.500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76"/>
  <sheetViews>
    <sheetView view="pageBreakPreview" zoomScaleSheetLayoutView="100" workbookViewId="0">
      <pane ySplit="9" topLeftCell="A10" activePane="bottomLeft" state="frozen"/>
      <selection pane="bottomLeft" activeCell="G76" sqref="G76"/>
    </sheetView>
  </sheetViews>
  <sheetFormatPr defaultColWidth="8.6640625" defaultRowHeight="14.4" x14ac:dyDescent="0.3"/>
  <cols>
    <col min="1" max="1" width="28.88671875" style="42" bestFit="1" customWidth="1"/>
    <col min="2" max="2" width="69.33203125" style="42" bestFit="1" customWidth="1"/>
    <col min="3" max="3" width="12" style="75" bestFit="1" customWidth="1"/>
    <col min="4" max="5" width="12" style="75" customWidth="1"/>
    <col min="6" max="16384" width="8.6640625" style="42"/>
  </cols>
  <sheetData>
    <row r="1" spans="1:5" ht="15" customHeight="1" x14ac:dyDescent="0.3">
      <c r="A1" s="291" t="s">
        <v>375</v>
      </c>
      <c r="B1" s="291"/>
      <c r="C1" s="291"/>
      <c r="D1" s="85"/>
      <c r="E1" s="86"/>
    </row>
    <row r="2" spans="1:5" ht="15" customHeight="1" x14ac:dyDescent="0.3">
      <c r="A2" s="291"/>
      <c r="B2" s="291"/>
      <c r="C2" s="291"/>
      <c r="D2" s="85"/>
      <c r="E2" s="86"/>
    </row>
    <row r="3" spans="1:5" ht="15.6" x14ac:dyDescent="0.3">
      <c r="A3" s="58" t="s">
        <v>380</v>
      </c>
      <c r="B3" s="58" t="s">
        <v>378</v>
      </c>
      <c r="C3" s="68">
        <f>C4</f>
        <v>10000</v>
      </c>
      <c r="D3" s="87"/>
      <c r="E3" s="87"/>
    </row>
    <row r="4" spans="1:5" ht="15.6" x14ac:dyDescent="0.3">
      <c r="A4" s="48" t="s">
        <v>53</v>
      </c>
      <c r="B4" s="48" t="s">
        <v>54</v>
      </c>
      <c r="C4" s="69">
        <f>C5</f>
        <v>10000</v>
      </c>
      <c r="D4" s="88"/>
      <c r="E4" s="88"/>
    </row>
    <row r="5" spans="1:5" ht="15.6" x14ac:dyDescent="0.3">
      <c r="A5" s="48" t="s">
        <v>55</v>
      </c>
      <c r="B5" s="48" t="s">
        <v>56</v>
      </c>
      <c r="C5" s="69">
        <f>C6+C125</f>
        <v>10000</v>
      </c>
      <c r="D5" s="88"/>
      <c r="E5" s="88"/>
    </row>
    <row r="6" spans="1:5" ht="15.6" x14ac:dyDescent="0.3">
      <c r="A6" s="48" t="s">
        <v>57</v>
      </c>
      <c r="B6" s="48" t="s">
        <v>58</v>
      </c>
      <c r="C6" s="69">
        <f>C7+C29+C47+C54+C109+C116+C118</f>
        <v>10000</v>
      </c>
      <c r="D6" s="88"/>
      <c r="E6" s="88"/>
    </row>
    <row r="7" spans="1:5" ht="15.6" hidden="1" x14ac:dyDescent="0.3">
      <c r="A7" s="48" t="s">
        <v>59</v>
      </c>
      <c r="B7" s="48" t="s">
        <v>60</v>
      </c>
      <c r="C7" s="69">
        <f>C8+C27</f>
        <v>0</v>
      </c>
      <c r="D7" s="88"/>
      <c r="E7" s="88"/>
    </row>
    <row r="8" spans="1:5" ht="15.6" hidden="1" x14ac:dyDescent="0.3">
      <c r="A8" s="48" t="s">
        <v>61</v>
      </c>
      <c r="B8" s="48" t="s">
        <v>62</v>
      </c>
      <c r="C8" s="69">
        <f>C9+C18+C22</f>
        <v>0</v>
      </c>
      <c r="D8" s="88"/>
      <c r="E8" s="88"/>
    </row>
    <row r="9" spans="1:5" ht="15.6" hidden="1" x14ac:dyDescent="0.3">
      <c r="A9" s="48" t="s">
        <v>63</v>
      </c>
      <c r="B9" s="48" t="s">
        <v>64</v>
      </c>
      <c r="C9" s="69">
        <f>C10+C11+C12+C13+C14+C15+C16+C17</f>
        <v>0</v>
      </c>
      <c r="D9" s="88"/>
      <c r="E9" s="88"/>
    </row>
    <row r="10" spans="1:5" ht="15.6" hidden="1" x14ac:dyDescent="0.3">
      <c r="A10" s="59" t="s">
        <v>65</v>
      </c>
      <c r="B10" s="59" t="s">
        <v>18</v>
      </c>
      <c r="C10" s="76">
        <f t="shared" ref="C10:C17" si="0">SUM(F10:W10)</f>
        <v>0</v>
      </c>
      <c r="D10" s="89"/>
      <c r="E10" s="89"/>
    </row>
    <row r="11" spans="1:5" ht="15.6" hidden="1" x14ac:dyDescent="0.3">
      <c r="A11" s="44" t="s">
        <v>66</v>
      </c>
      <c r="B11" s="44" t="s">
        <v>67</v>
      </c>
      <c r="C11" s="71">
        <f t="shared" si="0"/>
        <v>0</v>
      </c>
      <c r="D11" s="89"/>
      <c r="E11" s="89"/>
    </row>
    <row r="12" spans="1:5" ht="15.6" hidden="1" x14ac:dyDescent="0.3">
      <c r="A12" s="44" t="s">
        <v>68</v>
      </c>
      <c r="B12" s="44" t="s">
        <v>69</v>
      </c>
      <c r="C12" s="71">
        <f t="shared" si="0"/>
        <v>0</v>
      </c>
      <c r="D12" s="89"/>
      <c r="E12" s="89"/>
    </row>
    <row r="13" spans="1:5" ht="15.6" hidden="1" x14ac:dyDescent="0.3">
      <c r="A13" s="44" t="s">
        <v>70</v>
      </c>
      <c r="B13" s="44" t="s">
        <v>71</v>
      </c>
      <c r="C13" s="71">
        <f t="shared" si="0"/>
        <v>0</v>
      </c>
      <c r="D13" s="89"/>
      <c r="E13" s="89"/>
    </row>
    <row r="14" spans="1:5" ht="15.6" hidden="1" x14ac:dyDescent="0.3">
      <c r="A14" s="44" t="s">
        <v>72</v>
      </c>
      <c r="B14" s="44" t="s">
        <v>73</v>
      </c>
      <c r="C14" s="71">
        <f t="shared" si="0"/>
        <v>0</v>
      </c>
      <c r="D14" s="89"/>
      <c r="E14" s="89"/>
    </row>
    <row r="15" spans="1:5" ht="15.6" hidden="1" x14ac:dyDescent="0.3">
      <c r="A15" s="44" t="s">
        <v>74</v>
      </c>
      <c r="B15" s="44" t="s">
        <v>75</v>
      </c>
      <c r="C15" s="71">
        <f t="shared" si="0"/>
        <v>0</v>
      </c>
      <c r="D15" s="89"/>
      <c r="E15" s="89"/>
    </row>
    <row r="16" spans="1:5" ht="15.6" hidden="1" x14ac:dyDescent="0.3">
      <c r="A16" s="44" t="s">
        <v>76</v>
      </c>
      <c r="B16" s="44" t="s">
        <v>77</v>
      </c>
      <c r="C16" s="71">
        <f t="shared" si="0"/>
        <v>0</v>
      </c>
      <c r="D16" s="89"/>
      <c r="E16" s="89"/>
    </row>
    <row r="17" spans="1:5" ht="15.6" hidden="1" x14ac:dyDescent="0.3">
      <c r="A17" s="44" t="s">
        <v>78</v>
      </c>
      <c r="B17" s="44" t="s">
        <v>79</v>
      </c>
      <c r="C17" s="71">
        <f t="shared" si="0"/>
        <v>0</v>
      </c>
      <c r="D17" s="89"/>
      <c r="E17" s="89"/>
    </row>
    <row r="18" spans="1:5" ht="15.6" hidden="1" x14ac:dyDescent="0.3">
      <c r="A18" s="43" t="s">
        <v>80</v>
      </c>
      <c r="B18" s="43" t="s">
        <v>81</v>
      </c>
      <c r="C18" s="72">
        <f>C19+C20+C21</f>
        <v>0</v>
      </c>
      <c r="D18" s="88"/>
      <c r="E18" s="88"/>
    </row>
    <row r="19" spans="1:5" ht="15.6" hidden="1" x14ac:dyDescent="0.3">
      <c r="A19" s="44" t="s">
        <v>82</v>
      </c>
      <c r="B19" s="44" t="s">
        <v>83</v>
      </c>
      <c r="C19" s="71">
        <f>SUM(F19:W19)</f>
        <v>0</v>
      </c>
      <c r="D19" s="89"/>
      <c r="E19" s="89"/>
    </row>
    <row r="20" spans="1:5" ht="15.6" hidden="1" x14ac:dyDescent="0.3">
      <c r="A20" s="44" t="s">
        <v>84</v>
      </c>
      <c r="B20" s="44" t="s">
        <v>85</v>
      </c>
      <c r="C20" s="71">
        <f>SUM(F20:W20)</f>
        <v>0</v>
      </c>
      <c r="D20" s="89"/>
      <c r="E20" s="89"/>
    </row>
    <row r="21" spans="1:5" ht="15.6" hidden="1" x14ac:dyDescent="0.3">
      <c r="A21" s="44" t="s">
        <v>86</v>
      </c>
      <c r="B21" s="44" t="s">
        <v>87</v>
      </c>
      <c r="C21" s="71">
        <f>SUM(F21:W21)</f>
        <v>0</v>
      </c>
      <c r="D21" s="89"/>
      <c r="E21" s="89"/>
    </row>
    <row r="22" spans="1:5" ht="15.6" hidden="1" x14ac:dyDescent="0.3">
      <c r="A22" s="43" t="s">
        <v>88</v>
      </c>
      <c r="B22" s="43" t="s">
        <v>89</v>
      </c>
      <c r="C22" s="72">
        <f>C23+C24+C25+C26</f>
        <v>0</v>
      </c>
      <c r="D22" s="88"/>
      <c r="E22" s="88"/>
    </row>
    <row r="23" spans="1:5" ht="15.6" hidden="1" x14ac:dyDescent="0.3">
      <c r="A23" s="44" t="s">
        <v>90</v>
      </c>
      <c r="B23" s="44" t="s">
        <v>91</v>
      </c>
      <c r="C23" s="71">
        <f>SUM(F23:W23)</f>
        <v>0</v>
      </c>
      <c r="D23" s="89"/>
      <c r="E23" s="89"/>
    </row>
    <row r="24" spans="1:5" ht="15.6" hidden="1" x14ac:dyDescent="0.3">
      <c r="A24" s="44" t="s">
        <v>92</v>
      </c>
      <c r="B24" s="44" t="s">
        <v>93</v>
      </c>
      <c r="C24" s="71">
        <f>SUM(F24:W24)</f>
        <v>0</v>
      </c>
      <c r="D24" s="89"/>
      <c r="E24" s="89"/>
    </row>
    <row r="25" spans="1:5" ht="15.6" hidden="1" x14ac:dyDescent="0.3">
      <c r="A25" s="44" t="s">
        <v>94</v>
      </c>
      <c r="B25" s="44" t="s">
        <v>95</v>
      </c>
      <c r="C25" s="71">
        <f>SUM(F25:W25)</f>
        <v>0</v>
      </c>
      <c r="D25" s="89"/>
      <c r="E25" s="89"/>
    </row>
    <row r="26" spans="1:5" ht="15.6" hidden="1" x14ac:dyDescent="0.3">
      <c r="A26" s="44" t="s">
        <v>96</v>
      </c>
      <c r="B26" s="44" t="s">
        <v>97</v>
      </c>
      <c r="C26" s="71">
        <f>SUM(F26:W26)</f>
        <v>0</v>
      </c>
      <c r="D26" s="89"/>
      <c r="E26" s="89"/>
    </row>
    <row r="27" spans="1:5" ht="15.6" hidden="1" x14ac:dyDescent="0.3">
      <c r="A27" s="43" t="s">
        <v>98</v>
      </c>
      <c r="B27" s="43" t="s">
        <v>99</v>
      </c>
      <c r="C27" s="72">
        <f>C28</f>
        <v>0</v>
      </c>
      <c r="D27" s="88"/>
      <c r="E27" s="88"/>
    </row>
    <row r="28" spans="1:5" ht="15.6" hidden="1" x14ac:dyDescent="0.3">
      <c r="A28" s="44" t="s">
        <v>100</v>
      </c>
      <c r="B28" s="44" t="s">
        <v>101</v>
      </c>
      <c r="C28" s="71">
        <f>SUM(F28:W28)</f>
        <v>0</v>
      </c>
      <c r="D28" s="89"/>
      <c r="E28" s="89"/>
    </row>
    <row r="29" spans="1:5" ht="15.6" x14ac:dyDescent="0.3">
      <c r="A29" s="43" t="s">
        <v>102</v>
      </c>
      <c r="B29" s="43" t="s">
        <v>48</v>
      </c>
      <c r="C29" s="72">
        <f>C30</f>
        <v>1000</v>
      </c>
      <c r="D29" s="88"/>
      <c r="E29" s="88"/>
    </row>
    <row r="30" spans="1:5" ht="15.6" x14ac:dyDescent="0.3">
      <c r="A30" s="43" t="s">
        <v>103</v>
      </c>
      <c r="B30" s="43" t="s">
        <v>48</v>
      </c>
      <c r="C30" s="72">
        <f>C31+C32+C33+C34+C35+C36+C37+C38+C39+C40+C41+C42+C43+C44+C45+C46</f>
        <v>1000</v>
      </c>
      <c r="D30" s="88"/>
      <c r="E30" s="88"/>
    </row>
    <row r="31" spans="1:5" ht="15.6" hidden="1" x14ac:dyDescent="0.3">
      <c r="A31" s="44" t="s">
        <v>104</v>
      </c>
      <c r="B31" s="44" t="s">
        <v>105</v>
      </c>
      <c r="C31" s="71">
        <f t="shared" ref="C31:C46" si="1">SUM(F31:W31)</f>
        <v>0</v>
      </c>
      <c r="D31" s="89"/>
      <c r="E31" s="89"/>
    </row>
    <row r="32" spans="1:5" ht="15.6" hidden="1" x14ac:dyDescent="0.3">
      <c r="A32" s="44" t="s">
        <v>106</v>
      </c>
      <c r="B32" s="44" t="s">
        <v>107</v>
      </c>
      <c r="C32" s="71">
        <f t="shared" si="1"/>
        <v>0</v>
      </c>
      <c r="D32" s="89"/>
      <c r="E32" s="89"/>
    </row>
    <row r="33" spans="1:5" ht="15.6" hidden="1" x14ac:dyDescent="0.3">
      <c r="A33" s="44" t="s">
        <v>108</v>
      </c>
      <c r="B33" s="44" t="s">
        <v>109</v>
      </c>
      <c r="C33" s="71">
        <f t="shared" si="1"/>
        <v>0</v>
      </c>
      <c r="D33" s="89"/>
      <c r="E33" s="89"/>
    </row>
    <row r="34" spans="1:5" ht="15.6" x14ac:dyDescent="0.3">
      <c r="A34" s="44" t="s">
        <v>110</v>
      </c>
      <c r="B34" s="44" t="s">
        <v>111</v>
      </c>
      <c r="C34" s="71">
        <v>1000</v>
      </c>
      <c r="D34" s="89"/>
      <c r="E34" s="89"/>
    </row>
    <row r="35" spans="1:5" ht="15.6" hidden="1" x14ac:dyDescent="0.3">
      <c r="A35" s="44" t="s">
        <v>112</v>
      </c>
      <c r="B35" s="44" t="s">
        <v>113</v>
      </c>
      <c r="C35" s="71">
        <f t="shared" si="1"/>
        <v>0</v>
      </c>
      <c r="D35" s="89"/>
      <c r="E35" s="89"/>
    </row>
    <row r="36" spans="1:5" ht="15.6" hidden="1" x14ac:dyDescent="0.3">
      <c r="A36" s="44" t="s">
        <v>114</v>
      </c>
      <c r="B36" s="44" t="s">
        <v>115</v>
      </c>
      <c r="C36" s="71">
        <f t="shared" si="1"/>
        <v>0</v>
      </c>
      <c r="D36" s="89"/>
      <c r="E36" s="89"/>
    </row>
    <row r="37" spans="1:5" ht="15.6" hidden="1" x14ac:dyDescent="0.3">
      <c r="A37" s="44" t="s">
        <v>116</v>
      </c>
      <c r="B37" s="44" t="s">
        <v>117</v>
      </c>
      <c r="C37" s="71">
        <f t="shared" si="1"/>
        <v>0</v>
      </c>
      <c r="D37" s="89"/>
      <c r="E37" s="89"/>
    </row>
    <row r="38" spans="1:5" ht="15.6" hidden="1" x14ac:dyDescent="0.3">
      <c r="A38" s="44" t="s">
        <v>118</v>
      </c>
      <c r="B38" s="44" t="s">
        <v>119</v>
      </c>
      <c r="C38" s="71">
        <f t="shared" si="1"/>
        <v>0</v>
      </c>
      <c r="D38" s="89"/>
      <c r="E38" s="89"/>
    </row>
    <row r="39" spans="1:5" ht="15.6" hidden="1" x14ac:dyDescent="0.3">
      <c r="A39" s="44" t="s">
        <v>120</v>
      </c>
      <c r="B39" s="44" t="s">
        <v>121</v>
      </c>
      <c r="C39" s="71">
        <f t="shared" si="1"/>
        <v>0</v>
      </c>
      <c r="D39" s="89"/>
      <c r="E39" s="89"/>
    </row>
    <row r="40" spans="1:5" ht="15.6" hidden="1" x14ac:dyDescent="0.3">
      <c r="A40" s="44" t="s">
        <v>122</v>
      </c>
      <c r="B40" s="44" t="s">
        <v>123</v>
      </c>
      <c r="C40" s="71">
        <f t="shared" si="1"/>
        <v>0</v>
      </c>
      <c r="D40" s="89"/>
      <c r="E40" s="89"/>
    </row>
    <row r="41" spans="1:5" ht="15.6" hidden="1" x14ac:dyDescent="0.3">
      <c r="A41" s="44" t="s">
        <v>124</v>
      </c>
      <c r="B41" s="44" t="s">
        <v>125</v>
      </c>
      <c r="C41" s="71">
        <f t="shared" si="1"/>
        <v>0</v>
      </c>
      <c r="D41" s="89"/>
      <c r="E41" s="89"/>
    </row>
    <row r="42" spans="1:5" ht="15.6" hidden="1" x14ac:dyDescent="0.3">
      <c r="A42" s="44" t="s">
        <v>126</v>
      </c>
      <c r="B42" s="44" t="s">
        <v>127</v>
      </c>
      <c r="C42" s="71">
        <f t="shared" si="1"/>
        <v>0</v>
      </c>
      <c r="D42" s="89"/>
      <c r="E42" s="89"/>
    </row>
    <row r="43" spans="1:5" ht="15.6" hidden="1" x14ac:dyDescent="0.3">
      <c r="A43" s="44" t="s">
        <v>128</v>
      </c>
      <c r="B43" s="44" t="s">
        <v>129</v>
      </c>
      <c r="C43" s="71">
        <f t="shared" si="1"/>
        <v>0</v>
      </c>
      <c r="D43" s="89"/>
      <c r="E43" s="89"/>
    </row>
    <row r="44" spans="1:5" ht="15.6" hidden="1" x14ac:dyDescent="0.3">
      <c r="A44" s="44" t="s">
        <v>130</v>
      </c>
      <c r="B44" s="44" t="s">
        <v>131</v>
      </c>
      <c r="C44" s="71">
        <f t="shared" si="1"/>
        <v>0</v>
      </c>
      <c r="D44" s="89"/>
      <c r="E44" s="89"/>
    </row>
    <row r="45" spans="1:5" ht="15.6" hidden="1" x14ac:dyDescent="0.3">
      <c r="A45" s="44" t="s">
        <v>132</v>
      </c>
      <c r="B45" s="44" t="s">
        <v>133</v>
      </c>
      <c r="C45" s="71">
        <f t="shared" si="1"/>
        <v>0</v>
      </c>
      <c r="D45" s="89"/>
      <c r="E45" s="89"/>
    </row>
    <row r="46" spans="1:5" ht="15.6" hidden="1" x14ac:dyDescent="0.3">
      <c r="A46" s="44" t="s">
        <v>134</v>
      </c>
      <c r="B46" s="44" t="s">
        <v>135</v>
      </c>
      <c r="C46" s="71">
        <f t="shared" si="1"/>
        <v>0</v>
      </c>
      <c r="D46" s="89"/>
      <c r="E46" s="89"/>
    </row>
    <row r="47" spans="1:5" ht="15.6" x14ac:dyDescent="0.3">
      <c r="A47" s="43" t="s">
        <v>136</v>
      </c>
      <c r="B47" s="43" t="s">
        <v>137</v>
      </c>
      <c r="C47" s="73">
        <f>C48+C52</f>
        <v>3600</v>
      </c>
      <c r="D47" s="88"/>
      <c r="E47" s="88"/>
    </row>
    <row r="48" spans="1:5" ht="15.6" hidden="1" x14ac:dyDescent="0.3">
      <c r="A48" s="43" t="s">
        <v>138</v>
      </c>
      <c r="B48" s="43" t="s">
        <v>139</v>
      </c>
      <c r="C48" s="73">
        <f>C49+C50+C51</f>
        <v>0</v>
      </c>
      <c r="D48" s="88"/>
      <c r="E48" s="88"/>
    </row>
    <row r="49" spans="1:5" ht="15.6" hidden="1" x14ac:dyDescent="0.3">
      <c r="A49" s="44" t="s">
        <v>140</v>
      </c>
      <c r="B49" s="44" t="s">
        <v>141</v>
      </c>
      <c r="C49" s="71">
        <f>SUM(F49:W49)</f>
        <v>0</v>
      </c>
      <c r="D49" s="89"/>
      <c r="E49" s="89"/>
    </row>
    <row r="50" spans="1:5" ht="15.6" hidden="1" x14ac:dyDescent="0.3">
      <c r="A50" s="44" t="s">
        <v>142</v>
      </c>
      <c r="B50" s="44" t="s">
        <v>143</v>
      </c>
      <c r="C50" s="71">
        <f>SUM(F50:W50)</f>
        <v>0</v>
      </c>
      <c r="D50" s="89"/>
      <c r="E50" s="89"/>
    </row>
    <row r="51" spans="1:5" ht="15.6" hidden="1" x14ac:dyDescent="0.3">
      <c r="A51" s="44" t="s">
        <v>144</v>
      </c>
      <c r="B51" s="44" t="s">
        <v>145</v>
      </c>
      <c r="C51" s="71">
        <f>SUM(F51:W51)</f>
        <v>0</v>
      </c>
      <c r="D51" s="89"/>
      <c r="E51" s="89"/>
    </row>
    <row r="52" spans="1:5" ht="15.6" x14ac:dyDescent="0.3">
      <c r="A52" s="43" t="s">
        <v>146</v>
      </c>
      <c r="B52" s="43" t="s">
        <v>99</v>
      </c>
      <c r="C52" s="73">
        <f>C53</f>
        <v>3600</v>
      </c>
      <c r="D52" s="88"/>
      <c r="E52" s="88"/>
    </row>
    <row r="53" spans="1:5" ht="15.6" x14ac:dyDescent="0.3">
      <c r="A53" s="44" t="s">
        <v>147</v>
      </c>
      <c r="B53" s="44" t="s">
        <v>148</v>
      </c>
      <c r="C53" s="71">
        <v>3600</v>
      </c>
      <c r="D53" s="89"/>
      <c r="E53" s="89"/>
    </row>
    <row r="54" spans="1:5" ht="15.6" x14ac:dyDescent="0.3">
      <c r="A54" s="43" t="s">
        <v>149</v>
      </c>
      <c r="B54" s="43" t="s">
        <v>150</v>
      </c>
      <c r="C54" s="73">
        <f>C55+C60+C65+C74+C106</f>
        <v>5400</v>
      </c>
      <c r="D54" s="88"/>
      <c r="E54" s="88"/>
    </row>
    <row r="55" spans="1:5" ht="15.6" hidden="1" x14ac:dyDescent="0.3">
      <c r="A55" s="43" t="s">
        <v>151</v>
      </c>
      <c r="B55" s="43" t="s">
        <v>152</v>
      </c>
      <c r="C55" s="73">
        <f>C56+C57+C58+C59</f>
        <v>0</v>
      </c>
      <c r="D55" s="88"/>
      <c r="E55" s="88"/>
    </row>
    <row r="56" spans="1:5" ht="15.6" hidden="1" x14ac:dyDescent="0.3">
      <c r="A56" s="44" t="s">
        <v>153</v>
      </c>
      <c r="B56" s="44" t="s">
        <v>154</v>
      </c>
      <c r="C56" s="71">
        <f>SUM(F56:W56)</f>
        <v>0</v>
      </c>
      <c r="D56" s="89"/>
      <c r="E56" s="89"/>
    </row>
    <row r="57" spans="1:5" ht="15.6" hidden="1" x14ac:dyDescent="0.3">
      <c r="A57" s="44" t="s">
        <v>155</v>
      </c>
      <c r="B57" s="44" t="s">
        <v>156</v>
      </c>
      <c r="C57" s="71">
        <f>SUM(F57:W57)</f>
        <v>0</v>
      </c>
      <c r="D57" s="89"/>
      <c r="E57" s="89"/>
    </row>
    <row r="58" spans="1:5" ht="15.6" hidden="1" x14ac:dyDescent="0.3">
      <c r="A58" s="44" t="s">
        <v>157</v>
      </c>
      <c r="B58" s="44" t="s">
        <v>158</v>
      </c>
      <c r="C58" s="71">
        <f>SUM(F58:W58)</f>
        <v>0</v>
      </c>
      <c r="D58" s="89"/>
      <c r="E58" s="89"/>
    </row>
    <row r="59" spans="1:5" ht="15.6" hidden="1" x14ac:dyDescent="0.3">
      <c r="A59" s="44" t="s">
        <v>159</v>
      </c>
      <c r="B59" s="44" t="s">
        <v>160</v>
      </c>
      <c r="C59" s="71">
        <f>SUM(F59:W59)</f>
        <v>0</v>
      </c>
      <c r="D59" s="89"/>
      <c r="E59" s="89"/>
    </row>
    <row r="60" spans="1:5" ht="15.6" hidden="1" x14ac:dyDescent="0.3">
      <c r="A60" s="43" t="s">
        <v>161</v>
      </c>
      <c r="B60" s="43" t="s">
        <v>162</v>
      </c>
      <c r="C60" s="73">
        <f>C61+C62+C63+C64</f>
        <v>0</v>
      </c>
      <c r="D60" s="88"/>
      <c r="E60" s="88"/>
    </row>
    <row r="61" spans="1:5" ht="15.6" hidden="1" x14ac:dyDescent="0.3">
      <c r="A61" s="44" t="s">
        <v>163</v>
      </c>
      <c r="B61" s="44" t="s">
        <v>164</v>
      </c>
      <c r="C61" s="71">
        <f>SUM(F61:W61)</f>
        <v>0</v>
      </c>
      <c r="D61" s="89"/>
      <c r="E61" s="89"/>
    </row>
    <row r="62" spans="1:5" ht="15.6" hidden="1" x14ac:dyDescent="0.3">
      <c r="A62" s="44" t="s">
        <v>165</v>
      </c>
      <c r="B62" s="44" t="s">
        <v>166</v>
      </c>
      <c r="C62" s="71">
        <f>SUM(F62:W62)</f>
        <v>0</v>
      </c>
      <c r="D62" s="89"/>
      <c r="E62" s="89"/>
    </row>
    <row r="63" spans="1:5" ht="15.6" hidden="1" x14ac:dyDescent="0.3">
      <c r="A63" s="44" t="s">
        <v>167</v>
      </c>
      <c r="B63" s="44" t="s">
        <v>168</v>
      </c>
      <c r="C63" s="71">
        <f>SUM(F63:W63)</f>
        <v>0</v>
      </c>
      <c r="D63" s="89"/>
      <c r="E63" s="89"/>
    </row>
    <row r="64" spans="1:5" ht="15.6" hidden="1" x14ac:dyDescent="0.3">
      <c r="A64" s="44" t="s">
        <v>169</v>
      </c>
      <c r="B64" s="44" t="s">
        <v>170</v>
      </c>
      <c r="C64" s="71">
        <f>SUM(F64:W64)</f>
        <v>0</v>
      </c>
      <c r="D64" s="89"/>
      <c r="E64" s="89"/>
    </row>
    <row r="65" spans="1:5" ht="15.6" hidden="1" x14ac:dyDescent="0.3">
      <c r="A65" s="43" t="s">
        <v>171</v>
      </c>
      <c r="B65" s="43" t="s">
        <v>172</v>
      </c>
      <c r="C65" s="73">
        <f>C66+C67+C68+C69+C70+C71+C72+C73</f>
        <v>0</v>
      </c>
      <c r="D65" s="88"/>
      <c r="E65" s="88"/>
    </row>
    <row r="66" spans="1:5" ht="15.6" hidden="1" x14ac:dyDescent="0.3">
      <c r="A66" s="44" t="s">
        <v>173</v>
      </c>
      <c r="B66" s="44" t="s">
        <v>174</v>
      </c>
      <c r="C66" s="71">
        <f t="shared" ref="C66:C73" si="2">SUM(F66:W66)</f>
        <v>0</v>
      </c>
      <c r="D66" s="89"/>
      <c r="E66" s="89"/>
    </row>
    <row r="67" spans="1:5" ht="15.6" hidden="1" x14ac:dyDescent="0.3">
      <c r="A67" s="44" t="s">
        <v>175</v>
      </c>
      <c r="B67" s="44" t="s">
        <v>176</v>
      </c>
      <c r="C67" s="71">
        <f t="shared" si="2"/>
        <v>0</v>
      </c>
      <c r="D67" s="89"/>
      <c r="E67" s="89"/>
    </row>
    <row r="68" spans="1:5" ht="15.6" hidden="1" x14ac:dyDescent="0.3">
      <c r="A68" s="44" t="s">
        <v>177</v>
      </c>
      <c r="B68" s="44" t="s">
        <v>178</v>
      </c>
      <c r="C68" s="71">
        <f t="shared" si="2"/>
        <v>0</v>
      </c>
      <c r="D68" s="89"/>
      <c r="E68" s="89"/>
    </row>
    <row r="69" spans="1:5" ht="15.6" hidden="1" x14ac:dyDescent="0.3">
      <c r="A69" s="44" t="s">
        <v>179</v>
      </c>
      <c r="B69" s="44" t="s">
        <v>180</v>
      </c>
      <c r="C69" s="71">
        <f t="shared" si="2"/>
        <v>0</v>
      </c>
      <c r="D69" s="89"/>
      <c r="E69" s="89"/>
    </row>
    <row r="70" spans="1:5" ht="15.6" hidden="1" x14ac:dyDescent="0.3">
      <c r="A70" s="44" t="s">
        <v>181</v>
      </c>
      <c r="B70" s="44" t="s">
        <v>182</v>
      </c>
      <c r="C70" s="71">
        <f t="shared" si="2"/>
        <v>0</v>
      </c>
      <c r="D70" s="89"/>
      <c r="E70" s="89"/>
    </row>
    <row r="71" spans="1:5" ht="15.6" hidden="1" x14ac:dyDescent="0.3">
      <c r="A71" s="44" t="s">
        <v>183</v>
      </c>
      <c r="B71" s="44" t="s">
        <v>184</v>
      </c>
      <c r="C71" s="71">
        <f t="shared" si="2"/>
        <v>0</v>
      </c>
      <c r="D71" s="89"/>
      <c r="E71" s="89"/>
    </row>
    <row r="72" spans="1:5" ht="15.6" hidden="1" x14ac:dyDescent="0.3">
      <c r="A72" s="44" t="s">
        <v>185</v>
      </c>
      <c r="B72" s="44" t="s">
        <v>186</v>
      </c>
      <c r="C72" s="71">
        <f t="shared" si="2"/>
        <v>0</v>
      </c>
      <c r="D72" s="89"/>
      <c r="E72" s="89"/>
    </row>
    <row r="73" spans="1:5" ht="15.6" hidden="1" x14ac:dyDescent="0.3">
      <c r="A73" s="44" t="s">
        <v>187</v>
      </c>
      <c r="B73" s="44" t="s">
        <v>188</v>
      </c>
      <c r="C73" s="71">
        <f t="shared" si="2"/>
        <v>0</v>
      </c>
      <c r="D73" s="89"/>
      <c r="E73" s="89"/>
    </row>
    <row r="74" spans="1:5" ht="15.6" x14ac:dyDescent="0.3">
      <c r="A74" s="43" t="s">
        <v>189</v>
      </c>
      <c r="B74" s="43" t="s">
        <v>47</v>
      </c>
      <c r="C74" s="73">
        <f>+C75+C76+C77+C78+C79+C80+C81+C82+C83+C84+C85+C86+C87+C88+C89+C90+C91+C92+C93+C94+C95+C96+C97+C98+C99+C100+C101+C102+C103+C104+C105</f>
        <v>3000</v>
      </c>
      <c r="D74" s="88"/>
      <c r="E74" s="88"/>
    </row>
    <row r="75" spans="1:5" ht="15.6" hidden="1" x14ac:dyDescent="0.3">
      <c r="A75" s="44" t="s">
        <v>190</v>
      </c>
      <c r="B75" s="44" t="s">
        <v>191</v>
      </c>
      <c r="C75" s="71">
        <f>SUM(F75:W75)</f>
        <v>0</v>
      </c>
      <c r="D75" s="89"/>
      <c r="E75" s="89"/>
    </row>
    <row r="76" spans="1:5" ht="15.6" x14ac:dyDescent="0.3">
      <c r="A76" s="44" t="s">
        <v>192</v>
      </c>
      <c r="B76" s="44" t="s">
        <v>193</v>
      </c>
      <c r="C76" s="71">
        <v>1000</v>
      </c>
      <c r="D76" s="89"/>
      <c r="E76" s="89"/>
    </row>
    <row r="77" spans="1:5" ht="15.6" hidden="1" x14ac:dyDescent="0.3">
      <c r="A77" s="44" t="s">
        <v>194</v>
      </c>
      <c r="B77" s="44" t="s">
        <v>195</v>
      </c>
      <c r="C77" s="71">
        <f>SUM(F77:W77)</f>
        <v>0</v>
      </c>
      <c r="D77" s="89"/>
      <c r="E77" s="89"/>
    </row>
    <row r="78" spans="1:5" ht="15.6" hidden="1" x14ac:dyDescent="0.3">
      <c r="A78" s="44" t="s">
        <v>196</v>
      </c>
      <c r="B78" s="44" t="s">
        <v>197</v>
      </c>
      <c r="C78" s="71">
        <f>SUM(F78:W78)</f>
        <v>0</v>
      </c>
      <c r="D78" s="89"/>
      <c r="E78" s="89"/>
    </row>
    <row r="79" spans="1:5" ht="15.6" hidden="1" x14ac:dyDescent="0.3">
      <c r="A79" s="44" t="s">
        <v>198</v>
      </c>
      <c r="B79" s="44" t="s">
        <v>199</v>
      </c>
      <c r="C79" s="71">
        <f>SUM(F79:W79)</f>
        <v>0</v>
      </c>
      <c r="D79" s="89"/>
      <c r="E79" s="89"/>
    </row>
    <row r="80" spans="1:5" ht="15.6" x14ac:dyDescent="0.3">
      <c r="A80" s="44" t="s">
        <v>200</v>
      </c>
      <c r="B80" s="44" t="s">
        <v>201</v>
      </c>
      <c r="C80" s="71">
        <v>1200</v>
      </c>
      <c r="D80" s="89"/>
      <c r="E80" s="89"/>
    </row>
    <row r="81" spans="1:5" ht="15.6" hidden="1" x14ac:dyDescent="0.3">
      <c r="A81" s="44" t="s">
        <v>202</v>
      </c>
      <c r="B81" s="44" t="s">
        <v>203</v>
      </c>
      <c r="C81" s="71">
        <f t="shared" ref="C81" si="3">SUM(F81:W81)</f>
        <v>0</v>
      </c>
      <c r="D81" s="89"/>
      <c r="E81" s="89"/>
    </row>
    <row r="82" spans="1:5" ht="15.6" hidden="1" x14ac:dyDescent="0.3">
      <c r="A82" s="44" t="s">
        <v>204</v>
      </c>
      <c r="B82" s="44" t="s">
        <v>205</v>
      </c>
      <c r="C82" s="71">
        <f>SUM(F82:W82)</f>
        <v>0</v>
      </c>
      <c r="D82" s="89"/>
      <c r="E82" s="89"/>
    </row>
    <row r="83" spans="1:5" ht="15.6" hidden="1" x14ac:dyDescent="0.3">
      <c r="A83" s="44" t="s">
        <v>206</v>
      </c>
      <c r="B83" s="44" t="s">
        <v>207</v>
      </c>
      <c r="C83" s="71">
        <f>SUM(F83:W83)</f>
        <v>0</v>
      </c>
      <c r="D83" s="89"/>
      <c r="E83" s="89"/>
    </row>
    <row r="84" spans="1:5" ht="15.6" x14ac:dyDescent="0.3">
      <c r="A84" s="83" t="s">
        <v>208</v>
      </c>
      <c r="B84" s="83" t="s">
        <v>209</v>
      </c>
      <c r="C84" s="84">
        <v>800</v>
      </c>
      <c r="D84" s="90"/>
      <c r="E84" s="90"/>
    </row>
    <row r="85" spans="1:5" ht="15.6" hidden="1" x14ac:dyDescent="0.3">
      <c r="A85" s="44" t="s">
        <v>210</v>
      </c>
      <c r="B85" s="44" t="s">
        <v>211</v>
      </c>
      <c r="C85" s="71">
        <f t="shared" ref="C85:C104" si="4">SUM(F85:W85)</f>
        <v>0</v>
      </c>
      <c r="D85" s="89"/>
      <c r="E85" s="89"/>
    </row>
    <row r="86" spans="1:5" ht="15.6" hidden="1" x14ac:dyDescent="0.3">
      <c r="A86" s="44" t="s">
        <v>212</v>
      </c>
      <c r="B86" s="44" t="s">
        <v>213</v>
      </c>
      <c r="C86" s="71">
        <f t="shared" si="4"/>
        <v>0</v>
      </c>
      <c r="D86" s="89"/>
      <c r="E86" s="89"/>
    </row>
    <row r="87" spans="1:5" ht="15.6" hidden="1" x14ac:dyDescent="0.3">
      <c r="A87" s="44" t="s">
        <v>214</v>
      </c>
      <c r="B87" s="44" t="s">
        <v>215</v>
      </c>
      <c r="C87" s="71">
        <f t="shared" si="4"/>
        <v>0</v>
      </c>
      <c r="D87" s="89"/>
      <c r="E87" s="89"/>
    </row>
    <row r="88" spans="1:5" ht="15.6" hidden="1" x14ac:dyDescent="0.3">
      <c r="A88" s="44" t="s">
        <v>216</v>
      </c>
      <c r="B88" s="44" t="s">
        <v>217</v>
      </c>
      <c r="C88" s="71">
        <f t="shared" si="4"/>
        <v>0</v>
      </c>
      <c r="D88" s="89"/>
      <c r="E88" s="89"/>
    </row>
    <row r="89" spans="1:5" ht="15.6" hidden="1" x14ac:dyDescent="0.3">
      <c r="A89" s="44" t="s">
        <v>218</v>
      </c>
      <c r="B89" s="44" t="s">
        <v>219</v>
      </c>
      <c r="C89" s="71">
        <f t="shared" si="4"/>
        <v>0</v>
      </c>
      <c r="D89" s="89"/>
      <c r="E89" s="89"/>
    </row>
    <row r="90" spans="1:5" ht="15.6" hidden="1" x14ac:dyDescent="0.3">
      <c r="A90" s="44" t="s">
        <v>220</v>
      </c>
      <c r="B90" s="44" t="s">
        <v>221</v>
      </c>
      <c r="C90" s="71">
        <f t="shared" si="4"/>
        <v>0</v>
      </c>
      <c r="D90" s="89"/>
      <c r="E90" s="89"/>
    </row>
    <row r="91" spans="1:5" ht="15.6" hidden="1" x14ac:dyDescent="0.3">
      <c r="A91" s="44" t="s">
        <v>222</v>
      </c>
      <c r="B91" s="44" t="s">
        <v>223</v>
      </c>
      <c r="C91" s="71">
        <f t="shared" si="4"/>
        <v>0</v>
      </c>
      <c r="D91" s="89"/>
      <c r="E91" s="89"/>
    </row>
    <row r="92" spans="1:5" ht="15.6" hidden="1" x14ac:dyDescent="0.3">
      <c r="A92" s="44" t="s">
        <v>224</v>
      </c>
      <c r="B92" s="44" t="s">
        <v>225</v>
      </c>
      <c r="C92" s="71">
        <f t="shared" si="4"/>
        <v>0</v>
      </c>
      <c r="D92" s="89"/>
      <c r="E92" s="89"/>
    </row>
    <row r="93" spans="1:5" ht="15.6" hidden="1" x14ac:dyDescent="0.3">
      <c r="A93" s="44" t="s">
        <v>226</v>
      </c>
      <c r="B93" s="44" t="s">
        <v>227</v>
      </c>
      <c r="C93" s="71">
        <f t="shared" si="4"/>
        <v>0</v>
      </c>
      <c r="D93" s="89"/>
      <c r="E93" s="89"/>
    </row>
    <row r="94" spans="1:5" ht="15.6" hidden="1" x14ac:dyDescent="0.3">
      <c r="A94" s="44" t="s">
        <v>228</v>
      </c>
      <c r="B94" s="44" t="s">
        <v>229</v>
      </c>
      <c r="C94" s="71">
        <f t="shared" si="4"/>
        <v>0</v>
      </c>
      <c r="D94" s="89"/>
      <c r="E94" s="89"/>
    </row>
    <row r="95" spans="1:5" ht="15.6" hidden="1" x14ac:dyDescent="0.3">
      <c r="A95" s="44" t="s">
        <v>230</v>
      </c>
      <c r="B95" s="44" t="s">
        <v>231</v>
      </c>
      <c r="C95" s="71">
        <f t="shared" si="4"/>
        <v>0</v>
      </c>
      <c r="D95" s="89"/>
      <c r="E95" s="89"/>
    </row>
    <row r="96" spans="1:5" ht="15.6" hidden="1" x14ac:dyDescent="0.3">
      <c r="A96" s="44" t="s">
        <v>232</v>
      </c>
      <c r="B96" s="44" t="s">
        <v>233</v>
      </c>
      <c r="C96" s="71">
        <f t="shared" si="4"/>
        <v>0</v>
      </c>
      <c r="D96" s="89"/>
      <c r="E96" s="89"/>
    </row>
    <row r="97" spans="1:5" ht="15.6" hidden="1" x14ac:dyDescent="0.3">
      <c r="A97" s="44" t="s">
        <v>234</v>
      </c>
      <c r="B97" s="44" t="s">
        <v>235</v>
      </c>
      <c r="C97" s="71">
        <f t="shared" si="4"/>
        <v>0</v>
      </c>
      <c r="D97" s="89"/>
      <c r="E97" s="89"/>
    </row>
    <row r="98" spans="1:5" ht="15.6" hidden="1" x14ac:dyDescent="0.3">
      <c r="A98" s="44" t="s">
        <v>236</v>
      </c>
      <c r="B98" s="44" t="s">
        <v>237</v>
      </c>
      <c r="C98" s="71">
        <f t="shared" si="4"/>
        <v>0</v>
      </c>
      <c r="D98" s="89"/>
      <c r="E98" s="89"/>
    </row>
    <row r="99" spans="1:5" ht="15.6" hidden="1" x14ac:dyDescent="0.3">
      <c r="A99" s="44" t="s">
        <v>238</v>
      </c>
      <c r="B99" s="44" t="s">
        <v>239</v>
      </c>
      <c r="C99" s="71">
        <f t="shared" si="4"/>
        <v>0</v>
      </c>
      <c r="D99" s="89"/>
      <c r="E99" s="89"/>
    </row>
    <row r="100" spans="1:5" ht="15.6" hidden="1" x14ac:dyDescent="0.3">
      <c r="A100" s="44" t="s">
        <v>240</v>
      </c>
      <c r="B100" s="44" t="s">
        <v>241</v>
      </c>
      <c r="C100" s="71">
        <f t="shared" si="4"/>
        <v>0</v>
      </c>
      <c r="D100" s="89"/>
      <c r="E100" s="89"/>
    </row>
    <row r="101" spans="1:5" ht="15.6" hidden="1" x14ac:dyDescent="0.3">
      <c r="A101" s="44" t="s">
        <v>242</v>
      </c>
      <c r="B101" s="44" t="s">
        <v>243</v>
      </c>
      <c r="C101" s="71">
        <f t="shared" si="4"/>
        <v>0</v>
      </c>
      <c r="D101" s="89"/>
      <c r="E101" s="89"/>
    </row>
    <row r="102" spans="1:5" ht="15.6" hidden="1" x14ac:dyDescent="0.3">
      <c r="A102" s="44" t="s">
        <v>244</v>
      </c>
      <c r="B102" s="44" t="s">
        <v>45</v>
      </c>
      <c r="C102" s="71">
        <f t="shared" si="4"/>
        <v>0</v>
      </c>
      <c r="D102" s="89"/>
      <c r="E102" s="89"/>
    </row>
    <row r="103" spans="1:5" ht="15.6" hidden="1" x14ac:dyDescent="0.3">
      <c r="A103" s="44" t="s">
        <v>245</v>
      </c>
      <c r="B103" s="44" t="s">
        <v>246</v>
      </c>
      <c r="C103" s="71">
        <f t="shared" si="4"/>
        <v>0</v>
      </c>
      <c r="D103" s="89"/>
      <c r="E103" s="89"/>
    </row>
    <row r="104" spans="1:5" ht="15.6" hidden="1" x14ac:dyDescent="0.3">
      <c r="A104" s="44" t="s">
        <v>247</v>
      </c>
      <c r="B104" s="44" t="s">
        <v>248</v>
      </c>
      <c r="C104" s="71">
        <f t="shared" si="4"/>
        <v>0</v>
      </c>
      <c r="D104" s="89"/>
      <c r="E104" s="89"/>
    </row>
    <row r="105" spans="1:5" ht="15.6" hidden="1" x14ac:dyDescent="0.3">
      <c r="A105" s="49" t="s">
        <v>391</v>
      </c>
      <c r="B105" s="49" t="s">
        <v>392</v>
      </c>
      <c r="C105" s="71">
        <v>0</v>
      </c>
      <c r="D105" s="89"/>
      <c r="E105" s="89"/>
    </row>
    <row r="106" spans="1:5" ht="15.6" x14ac:dyDescent="0.3">
      <c r="A106" s="43" t="s">
        <v>249</v>
      </c>
      <c r="B106" s="43" t="s">
        <v>250</v>
      </c>
      <c r="C106" s="73">
        <f>C107+C108</f>
        <v>2400</v>
      </c>
      <c r="D106" s="88"/>
      <c r="E106" s="88"/>
    </row>
    <row r="107" spans="1:5" ht="15.6" x14ac:dyDescent="0.3">
      <c r="A107" s="44" t="s">
        <v>251</v>
      </c>
      <c r="B107" s="44" t="s">
        <v>148</v>
      </c>
      <c r="C107" s="71">
        <v>2400</v>
      </c>
      <c r="D107" s="89"/>
      <c r="E107" s="89"/>
    </row>
    <row r="108" spans="1:5" ht="15.6" hidden="1" x14ac:dyDescent="0.3">
      <c r="A108" s="44" t="s">
        <v>252</v>
      </c>
      <c r="B108" s="44" t="s">
        <v>101</v>
      </c>
      <c r="C108" s="71">
        <f>SUM(F107:W107)</f>
        <v>0</v>
      </c>
      <c r="D108" s="89"/>
      <c r="E108" s="89"/>
    </row>
    <row r="109" spans="1:5" ht="15.6" hidden="1" x14ac:dyDescent="0.3">
      <c r="A109" s="43" t="s">
        <v>253</v>
      </c>
      <c r="B109" s="43" t="s">
        <v>254</v>
      </c>
      <c r="C109" s="73">
        <f>C110</f>
        <v>0</v>
      </c>
      <c r="D109" s="88"/>
      <c r="E109" s="88"/>
    </row>
    <row r="110" spans="1:5" ht="15.6" hidden="1" x14ac:dyDescent="0.3">
      <c r="A110" s="43" t="s">
        <v>255</v>
      </c>
      <c r="B110" s="43" t="s">
        <v>254</v>
      </c>
      <c r="C110" s="73">
        <f>C111+C112+C113+C114+C115</f>
        <v>0</v>
      </c>
      <c r="D110" s="88"/>
      <c r="E110" s="88"/>
    </row>
    <row r="111" spans="1:5" ht="15.6" hidden="1" x14ac:dyDescent="0.3">
      <c r="A111" s="44" t="s">
        <v>256</v>
      </c>
      <c r="B111" s="44" t="s">
        <v>257</v>
      </c>
      <c r="C111" s="71">
        <f>SUM(F110:W110)</f>
        <v>0</v>
      </c>
      <c r="D111" s="89"/>
      <c r="E111" s="89"/>
    </row>
    <row r="112" spans="1:5" ht="15.6" hidden="1" x14ac:dyDescent="0.3">
      <c r="A112" s="44" t="s">
        <v>258</v>
      </c>
      <c r="B112" s="44" t="s">
        <v>259</v>
      </c>
      <c r="C112" s="71">
        <f>SUM(F111:W111)</f>
        <v>0</v>
      </c>
      <c r="D112" s="89"/>
      <c r="E112" s="89"/>
    </row>
    <row r="113" spans="1:5" ht="15.6" hidden="1" x14ac:dyDescent="0.3">
      <c r="A113" s="44" t="s">
        <v>260</v>
      </c>
      <c r="B113" s="44" t="s">
        <v>261</v>
      </c>
      <c r="C113" s="71">
        <f>SUM(F112:W112)</f>
        <v>0</v>
      </c>
      <c r="D113" s="89"/>
      <c r="E113" s="89"/>
    </row>
    <row r="114" spans="1:5" ht="15.6" hidden="1" x14ac:dyDescent="0.3">
      <c r="A114" s="44" t="s">
        <v>262</v>
      </c>
      <c r="B114" s="44" t="s">
        <v>263</v>
      </c>
      <c r="C114" s="71">
        <f>SUM(F113:W113)</f>
        <v>0</v>
      </c>
      <c r="D114" s="89"/>
      <c r="E114" s="89"/>
    </row>
    <row r="115" spans="1:5" ht="15.6" hidden="1" x14ac:dyDescent="0.3">
      <c r="A115" s="44" t="s">
        <v>264</v>
      </c>
      <c r="B115" s="44" t="s">
        <v>186</v>
      </c>
      <c r="C115" s="71">
        <f>SUM(F114:W114)</f>
        <v>0</v>
      </c>
      <c r="D115" s="89"/>
      <c r="E115" s="89"/>
    </row>
    <row r="116" spans="1:5" ht="15.6" hidden="1" x14ac:dyDescent="0.3">
      <c r="A116" s="43" t="s">
        <v>265</v>
      </c>
      <c r="B116" s="43" t="s">
        <v>266</v>
      </c>
      <c r="C116" s="73">
        <f>C117</f>
        <v>0</v>
      </c>
      <c r="D116" s="88"/>
      <c r="E116" s="88"/>
    </row>
    <row r="117" spans="1:5" ht="15.6" hidden="1" x14ac:dyDescent="0.3">
      <c r="A117" s="44" t="s">
        <v>267</v>
      </c>
      <c r="B117" s="44" t="s">
        <v>268</v>
      </c>
      <c r="C117" s="71">
        <f>SUM(F116:W116)</f>
        <v>0</v>
      </c>
      <c r="D117" s="89"/>
      <c r="E117" s="89"/>
    </row>
    <row r="118" spans="1:5" ht="15.6" hidden="1" x14ac:dyDescent="0.3">
      <c r="A118" s="43" t="s">
        <v>269</v>
      </c>
      <c r="B118" s="43" t="s">
        <v>270</v>
      </c>
      <c r="C118" s="73">
        <f>C119+C121</f>
        <v>0</v>
      </c>
      <c r="D118" s="88"/>
      <c r="E118" s="88"/>
    </row>
    <row r="119" spans="1:5" ht="15.6" hidden="1" x14ac:dyDescent="0.3">
      <c r="A119" s="43" t="s">
        <v>271</v>
      </c>
      <c r="B119" s="43" t="s">
        <v>272</v>
      </c>
      <c r="C119" s="73">
        <f>C120</f>
        <v>0</v>
      </c>
      <c r="D119" s="88"/>
      <c r="E119" s="88"/>
    </row>
    <row r="120" spans="1:5" ht="15.6" hidden="1" x14ac:dyDescent="0.3">
      <c r="A120" s="44" t="s">
        <v>273</v>
      </c>
      <c r="B120" s="44" t="s">
        <v>274</v>
      </c>
      <c r="C120" s="71">
        <f>SUM(F119:W119)</f>
        <v>0</v>
      </c>
      <c r="D120" s="89"/>
      <c r="E120" s="89"/>
    </row>
    <row r="121" spans="1:5" ht="15.6" hidden="1" x14ac:dyDescent="0.3">
      <c r="A121" s="43" t="s">
        <v>275</v>
      </c>
      <c r="B121" s="43" t="s">
        <v>276</v>
      </c>
      <c r="C121" s="73">
        <f>C122+C123</f>
        <v>0</v>
      </c>
      <c r="D121" s="88"/>
      <c r="E121" s="88"/>
    </row>
    <row r="122" spans="1:5" ht="15.6" hidden="1" x14ac:dyDescent="0.3">
      <c r="A122" s="44" t="s">
        <v>277</v>
      </c>
      <c r="B122" s="44" t="s">
        <v>278</v>
      </c>
      <c r="C122" s="71">
        <f>SUM(F121:W121)</f>
        <v>0</v>
      </c>
      <c r="D122" s="89"/>
      <c r="E122" s="89"/>
    </row>
    <row r="123" spans="1:5" ht="15.6" hidden="1" x14ac:dyDescent="0.3">
      <c r="A123" s="44" t="s">
        <v>279</v>
      </c>
      <c r="B123" s="44" t="s">
        <v>280</v>
      </c>
      <c r="C123" s="71">
        <f>SUM(F122:W122)</f>
        <v>0</v>
      </c>
      <c r="D123" s="89"/>
      <c r="E123" s="89"/>
    </row>
    <row r="124" spans="1:5" ht="15.6" hidden="1" x14ac:dyDescent="0.3">
      <c r="A124" s="44"/>
      <c r="B124" s="44" t="s">
        <v>281</v>
      </c>
      <c r="C124" s="71">
        <f>SUM(F123:W123)</f>
        <v>0</v>
      </c>
      <c r="D124" s="89"/>
      <c r="E124" s="89"/>
    </row>
    <row r="125" spans="1:5" ht="15.6" hidden="1" x14ac:dyDescent="0.3">
      <c r="A125" s="43" t="s">
        <v>282</v>
      </c>
      <c r="B125" s="43" t="s">
        <v>283</v>
      </c>
      <c r="C125" s="73">
        <f>C126+C148+C167+C174</f>
        <v>0</v>
      </c>
      <c r="D125" s="88"/>
      <c r="E125" s="88"/>
    </row>
    <row r="126" spans="1:5" ht="15.6" hidden="1" x14ac:dyDescent="0.3">
      <c r="A126" s="43" t="s">
        <v>284</v>
      </c>
      <c r="B126" s="43" t="s">
        <v>285</v>
      </c>
      <c r="C126" s="73">
        <f>C127+C130+C132+C142+C146</f>
        <v>0</v>
      </c>
      <c r="D126" s="88"/>
      <c r="E126" s="88"/>
    </row>
    <row r="127" spans="1:5" ht="15.6" hidden="1" x14ac:dyDescent="0.3">
      <c r="A127" s="43" t="s">
        <v>286</v>
      </c>
      <c r="B127" s="43" t="s">
        <v>287</v>
      </c>
      <c r="C127" s="73">
        <f>C128+C129</f>
        <v>0</v>
      </c>
      <c r="D127" s="88"/>
      <c r="E127" s="88"/>
    </row>
    <row r="128" spans="1:5" ht="15.6" hidden="1" x14ac:dyDescent="0.3">
      <c r="A128" s="44" t="s">
        <v>288</v>
      </c>
      <c r="B128" s="44" t="s">
        <v>289</v>
      </c>
      <c r="C128" s="71">
        <f>SUM(F127:W127)</f>
        <v>0</v>
      </c>
      <c r="D128" s="89"/>
      <c r="E128" s="89"/>
    </row>
    <row r="129" spans="1:5" ht="15.6" hidden="1" x14ac:dyDescent="0.3">
      <c r="A129" s="44" t="s">
        <v>290</v>
      </c>
      <c r="B129" s="44" t="s">
        <v>291</v>
      </c>
      <c r="C129" s="71">
        <f>SUM(F128:W128)</f>
        <v>0</v>
      </c>
      <c r="D129" s="89"/>
      <c r="E129" s="89"/>
    </row>
    <row r="130" spans="1:5" ht="15.6" hidden="1" x14ac:dyDescent="0.3">
      <c r="A130" s="43" t="s">
        <v>292</v>
      </c>
      <c r="B130" s="43" t="s">
        <v>293</v>
      </c>
      <c r="C130" s="73">
        <f>C131</f>
        <v>0</v>
      </c>
      <c r="D130" s="88"/>
      <c r="E130" s="88"/>
    </row>
    <row r="131" spans="1:5" ht="15.6" hidden="1" x14ac:dyDescent="0.3">
      <c r="A131" s="44" t="s">
        <v>294</v>
      </c>
      <c r="B131" s="44" t="s">
        <v>295</v>
      </c>
      <c r="C131" s="71">
        <f>SUM(F130:W130)</f>
        <v>0</v>
      </c>
      <c r="D131" s="89"/>
      <c r="E131" s="89"/>
    </row>
    <row r="132" spans="1:5" ht="15.6" hidden="1" x14ac:dyDescent="0.3">
      <c r="A132" s="43" t="s">
        <v>296</v>
      </c>
      <c r="B132" s="43" t="s">
        <v>297</v>
      </c>
      <c r="C132" s="73">
        <f>C133+C134+C135+C136+C137+C138+C139+C140+C141</f>
        <v>0</v>
      </c>
      <c r="D132" s="88"/>
      <c r="E132" s="88"/>
    </row>
    <row r="133" spans="1:5" ht="15.6" hidden="1" x14ac:dyDescent="0.3">
      <c r="A133" s="44" t="s">
        <v>298</v>
      </c>
      <c r="B133" s="44" t="s">
        <v>299</v>
      </c>
      <c r="C133" s="71">
        <f t="shared" ref="C133:C141" si="5">SUM(F132:W132)</f>
        <v>0</v>
      </c>
      <c r="D133" s="89"/>
      <c r="E133" s="89"/>
    </row>
    <row r="134" spans="1:5" ht="15.6" hidden="1" x14ac:dyDescent="0.3">
      <c r="A134" s="44" t="s">
        <v>300</v>
      </c>
      <c r="B134" s="44" t="s">
        <v>301</v>
      </c>
      <c r="C134" s="71">
        <f t="shared" si="5"/>
        <v>0</v>
      </c>
      <c r="D134" s="89"/>
      <c r="E134" s="89"/>
    </row>
    <row r="135" spans="1:5" ht="15.6" hidden="1" x14ac:dyDescent="0.3">
      <c r="A135" s="44" t="s">
        <v>302</v>
      </c>
      <c r="B135" s="44" t="s">
        <v>303</v>
      </c>
      <c r="C135" s="71">
        <f t="shared" si="5"/>
        <v>0</v>
      </c>
      <c r="D135" s="89"/>
      <c r="E135" s="89"/>
    </row>
    <row r="136" spans="1:5" ht="15.6" hidden="1" x14ac:dyDescent="0.3">
      <c r="A136" s="44" t="s">
        <v>304</v>
      </c>
      <c r="B136" s="44" t="s">
        <v>305</v>
      </c>
      <c r="C136" s="71">
        <f t="shared" si="5"/>
        <v>0</v>
      </c>
      <c r="D136" s="89"/>
      <c r="E136" s="89"/>
    </row>
    <row r="137" spans="1:5" ht="15.6" hidden="1" x14ac:dyDescent="0.3">
      <c r="A137" s="44" t="s">
        <v>306</v>
      </c>
      <c r="B137" s="44" t="s">
        <v>307</v>
      </c>
      <c r="C137" s="71">
        <f t="shared" si="5"/>
        <v>0</v>
      </c>
      <c r="D137" s="89"/>
      <c r="E137" s="89"/>
    </row>
    <row r="138" spans="1:5" ht="15.6" hidden="1" x14ac:dyDescent="0.3">
      <c r="A138" s="44" t="s">
        <v>308</v>
      </c>
      <c r="B138" s="44" t="s">
        <v>309</v>
      </c>
      <c r="C138" s="71">
        <f t="shared" si="5"/>
        <v>0</v>
      </c>
      <c r="D138" s="89"/>
      <c r="E138" s="89"/>
    </row>
    <row r="139" spans="1:5" ht="15.6" hidden="1" x14ac:dyDescent="0.3">
      <c r="A139" s="44" t="s">
        <v>310</v>
      </c>
      <c r="B139" s="44" t="s">
        <v>311</v>
      </c>
      <c r="C139" s="71">
        <f t="shared" si="5"/>
        <v>0</v>
      </c>
      <c r="D139" s="89"/>
      <c r="E139" s="89"/>
    </row>
    <row r="140" spans="1:5" ht="15.6" hidden="1" x14ac:dyDescent="0.3">
      <c r="A140" s="44" t="s">
        <v>312</v>
      </c>
      <c r="B140" s="44" t="s">
        <v>313</v>
      </c>
      <c r="C140" s="71">
        <f t="shared" si="5"/>
        <v>0</v>
      </c>
      <c r="D140" s="89"/>
      <c r="E140" s="89"/>
    </row>
    <row r="141" spans="1:5" ht="15.6" hidden="1" x14ac:dyDescent="0.3">
      <c r="A141" s="44" t="s">
        <v>314</v>
      </c>
      <c r="B141" s="44" t="s">
        <v>315</v>
      </c>
      <c r="C141" s="71">
        <f t="shared" si="5"/>
        <v>0</v>
      </c>
      <c r="D141" s="89"/>
      <c r="E141" s="89"/>
    </row>
    <row r="142" spans="1:5" ht="15.6" hidden="1" x14ac:dyDescent="0.3">
      <c r="A142" s="43" t="s">
        <v>316</v>
      </c>
      <c r="B142" s="43" t="s">
        <v>317</v>
      </c>
      <c r="C142" s="73">
        <f>C143+C144+C145</f>
        <v>0</v>
      </c>
      <c r="D142" s="88"/>
      <c r="E142" s="88"/>
    </row>
    <row r="143" spans="1:5" ht="15.6" hidden="1" x14ac:dyDescent="0.3">
      <c r="A143" s="44" t="s">
        <v>318</v>
      </c>
      <c r="B143" s="44" t="s">
        <v>319</v>
      </c>
      <c r="C143" s="71">
        <f>SUM(F142:W142)</f>
        <v>0</v>
      </c>
      <c r="D143" s="89"/>
      <c r="E143" s="89"/>
    </row>
    <row r="144" spans="1:5" ht="15.6" hidden="1" x14ac:dyDescent="0.3">
      <c r="A144" s="44" t="s">
        <v>320</v>
      </c>
      <c r="B144" s="44" t="s">
        <v>321</v>
      </c>
      <c r="C144" s="71">
        <f>SUM(F143:W143)</f>
        <v>0</v>
      </c>
      <c r="D144" s="89"/>
      <c r="E144" s="89"/>
    </row>
    <row r="145" spans="1:5" ht="15.6" hidden="1" x14ac:dyDescent="0.3">
      <c r="A145" s="44" t="s">
        <v>322</v>
      </c>
      <c r="B145" s="44" t="s">
        <v>323</v>
      </c>
      <c r="C145" s="71">
        <f>SUM(F144:W144)</f>
        <v>0</v>
      </c>
      <c r="D145" s="89"/>
      <c r="E145" s="89"/>
    </row>
    <row r="146" spans="1:5" ht="15.6" hidden="1" x14ac:dyDescent="0.3">
      <c r="A146" s="43" t="s">
        <v>324</v>
      </c>
      <c r="B146" s="43" t="s">
        <v>325</v>
      </c>
      <c r="C146" s="73">
        <f>C147</f>
        <v>0</v>
      </c>
      <c r="D146" s="88"/>
      <c r="E146" s="88"/>
    </row>
    <row r="147" spans="1:5" ht="15.6" hidden="1" x14ac:dyDescent="0.3">
      <c r="A147" s="44" t="s">
        <v>326</v>
      </c>
      <c r="B147" s="44" t="s">
        <v>327</v>
      </c>
      <c r="C147" s="71">
        <f>SUM(F146:W146)</f>
        <v>0</v>
      </c>
      <c r="D147" s="89"/>
      <c r="E147" s="89"/>
    </row>
    <row r="148" spans="1:5" ht="15.6" hidden="1" x14ac:dyDescent="0.3">
      <c r="A148" s="43" t="s">
        <v>328</v>
      </c>
      <c r="B148" s="43" t="s">
        <v>329</v>
      </c>
      <c r="C148" s="73">
        <f>C149+C151+C161+C165</f>
        <v>0</v>
      </c>
      <c r="D148" s="88"/>
      <c r="E148" s="88"/>
    </row>
    <row r="149" spans="1:5" ht="15.6" hidden="1" x14ac:dyDescent="0.3">
      <c r="A149" s="43" t="s">
        <v>330</v>
      </c>
      <c r="B149" s="43" t="s">
        <v>293</v>
      </c>
      <c r="C149" s="73">
        <f>C150</f>
        <v>0</v>
      </c>
      <c r="D149" s="88"/>
      <c r="E149" s="88"/>
    </row>
    <row r="150" spans="1:5" ht="15.6" hidden="1" x14ac:dyDescent="0.3">
      <c r="A150" s="44" t="s">
        <v>331</v>
      </c>
      <c r="B150" s="44" t="s">
        <v>295</v>
      </c>
      <c r="C150" s="71">
        <f>SUM(F149:W149)</f>
        <v>0</v>
      </c>
      <c r="D150" s="89"/>
      <c r="E150" s="89"/>
    </row>
    <row r="151" spans="1:5" ht="15.6" hidden="1" x14ac:dyDescent="0.3">
      <c r="A151" s="43" t="s">
        <v>332</v>
      </c>
      <c r="B151" s="43" t="s">
        <v>297</v>
      </c>
      <c r="C151" s="73">
        <f>C152+C153+C154+C155+C156+C157+C158+C159+C160</f>
        <v>0</v>
      </c>
      <c r="D151" s="88"/>
      <c r="E151" s="88"/>
    </row>
    <row r="152" spans="1:5" ht="15.6" hidden="1" x14ac:dyDescent="0.3">
      <c r="A152" s="44" t="s">
        <v>333</v>
      </c>
      <c r="B152" s="44" t="s">
        <v>299</v>
      </c>
      <c r="C152" s="71">
        <f t="shared" ref="C152:C160" si="6">SUM(F151:W151)</f>
        <v>0</v>
      </c>
      <c r="D152" s="89"/>
      <c r="E152" s="89"/>
    </row>
    <row r="153" spans="1:5" ht="15.6" hidden="1" x14ac:dyDescent="0.3">
      <c r="A153" s="44" t="s">
        <v>334</v>
      </c>
      <c r="B153" s="44" t="s">
        <v>301</v>
      </c>
      <c r="C153" s="71">
        <f t="shared" si="6"/>
        <v>0</v>
      </c>
      <c r="D153" s="89"/>
      <c r="E153" s="89"/>
    </row>
    <row r="154" spans="1:5" ht="15.6" hidden="1" x14ac:dyDescent="0.3">
      <c r="A154" s="44" t="s">
        <v>335</v>
      </c>
      <c r="B154" s="44" t="s">
        <v>303</v>
      </c>
      <c r="C154" s="71">
        <f t="shared" si="6"/>
        <v>0</v>
      </c>
      <c r="D154" s="89"/>
      <c r="E154" s="89"/>
    </row>
    <row r="155" spans="1:5" ht="15.6" hidden="1" x14ac:dyDescent="0.3">
      <c r="A155" s="44" t="s">
        <v>336</v>
      </c>
      <c r="B155" s="44" t="s">
        <v>305</v>
      </c>
      <c r="C155" s="71">
        <f t="shared" si="6"/>
        <v>0</v>
      </c>
      <c r="D155" s="89"/>
      <c r="E155" s="89"/>
    </row>
    <row r="156" spans="1:5" ht="15.6" hidden="1" x14ac:dyDescent="0.3">
      <c r="A156" s="44" t="s">
        <v>337</v>
      </c>
      <c r="B156" s="44" t="s">
        <v>307</v>
      </c>
      <c r="C156" s="71">
        <f t="shared" si="6"/>
        <v>0</v>
      </c>
      <c r="D156" s="89"/>
      <c r="E156" s="89"/>
    </row>
    <row r="157" spans="1:5" ht="15.6" hidden="1" x14ac:dyDescent="0.3">
      <c r="A157" s="44" t="s">
        <v>338</v>
      </c>
      <c r="B157" s="44" t="s">
        <v>309</v>
      </c>
      <c r="C157" s="71">
        <f t="shared" si="6"/>
        <v>0</v>
      </c>
      <c r="D157" s="89"/>
      <c r="E157" s="89"/>
    </row>
    <row r="158" spans="1:5" ht="15.6" hidden="1" x14ac:dyDescent="0.3">
      <c r="A158" s="44" t="s">
        <v>339</v>
      </c>
      <c r="B158" s="44" t="s">
        <v>311</v>
      </c>
      <c r="C158" s="71">
        <f t="shared" si="6"/>
        <v>0</v>
      </c>
      <c r="D158" s="89"/>
      <c r="E158" s="89"/>
    </row>
    <row r="159" spans="1:5" ht="15.6" hidden="1" x14ac:dyDescent="0.3">
      <c r="A159" s="44" t="s">
        <v>340</v>
      </c>
      <c r="B159" s="44" t="s">
        <v>313</v>
      </c>
      <c r="C159" s="71">
        <f t="shared" si="6"/>
        <v>0</v>
      </c>
      <c r="D159" s="89"/>
      <c r="E159" s="89"/>
    </row>
    <row r="160" spans="1:5" ht="15.6" hidden="1" x14ac:dyDescent="0.3">
      <c r="A160" s="44" t="s">
        <v>341</v>
      </c>
      <c r="B160" s="44" t="s">
        <v>315</v>
      </c>
      <c r="C160" s="71">
        <f t="shared" si="6"/>
        <v>0</v>
      </c>
      <c r="D160" s="89"/>
      <c r="E160" s="89"/>
    </row>
    <row r="161" spans="1:5" ht="15.6" hidden="1" x14ac:dyDescent="0.3">
      <c r="A161" s="43" t="s">
        <v>342</v>
      </c>
      <c r="B161" s="43" t="s">
        <v>317</v>
      </c>
      <c r="C161" s="73">
        <f>C162+C163+C164</f>
        <v>0</v>
      </c>
      <c r="D161" s="88"/>
      <c r="E161" s="88"/>
    </row>
    <row r="162" spans="1:5" ht="15.6" hidden="1" x14ac:dyDescent="0.3">
      <c r="A162" s="44" t="s">
        <v>343</v>
      </c>
      <c r="B162" s="44" t="s">
        <v>319</v>
      </c>
      <c r="C162" s="71">
        <f>SUM(F161:W161)</f>
        <v>0</v>
      </c>
      <c r="D162" s="89"/>
      <c r="E162" s="89"/>
    </row>
    <row r="163" spans="1:5" ht="15.6" hidden="1" x14ac:dyDescent="0.3">
      <c r="A163" s="44" t="s">
        <v>344</v>
      </c>
      <c r="B163" s="44" t="s">
        <v>321</v>
      </c>
      <c r="C163" s="71">
        <f>SUM(F162:W162)</f>
        <v>0</v>
      </c>
      <c r="D163" s="89"/>
      <c r="E163" s="89"/>
    </row>
    <row r="164" spans="1:5" ht="15.6" hidden="1" x14ac:dyDescent="0.3">
      <c r="A164" s="44" t="s">
        <v>345</v>
      </c>
      <c r="B164" s="44" t="s">
        <v>323</v>
      </c>
      <c r="C164" s="71">
        <f>SUM(F163:W163)</f>
        <v>0</v>
      </c>
      <c r="D164" s="89"/>
      <c r="E164" s="89"/>
    </row>
    <row r="165" spans="1:5" ht="15.6" hidden="1" x14ac:dyDescent="0.3">
      <c r="A165" s="43" t="s">
        <v>346</v>
      </c>
      <c r="B165" s="43" t="s">
        <v>325</v>
      </c>
      <c r="C165" s="73">
        <f>C166</f>
        <v>0</v>
      </c>
      <c r="D165" s="88"/>
      <c r="E165" s="88"/>
    </row>
    <row r="166" spans="1:5" ht="15.6" hidden="1" x14ac:dyDescent="0.3">
      <c r="A166" s="44" t="s">
        <v>347</v>
      </c>
      <c r="B166" s="44" t="s">
        <v>327</v>
      </c>
      <c r="C166" s="71">
        <f>SUM(F165:W165)</f>
        <v>0</v>
      </c>
      <c r="D166" s="89"/>
      <c r="E166" s="89"/>
    </row>
    <row r="167" spans="1:5" ht="15.6" hidden="1" x14ac:dyDescent="0.3">
      <c r="A167" s="43" t="s">
        <v>348</v>
      </c>
      <c r="B167" s="43" t="s">
        <v>349</v>
      </c>
      <c r="C167" s="73">
        <f>C168+C172</f>
        <v>0</v>
      </c>
      <c r="D167" s="88"/>
      <c r="E167" s="88"/>
    </row>
    <row r="168" spans="1:5" ht="15.6" hidden="1" x14ac:dyDescent="0.3">
      <c r="A168" s="43" t="s">
        <v>350</v>
      </c>
      <c r="B168" s="43" t="s">
        <v>351</v>
      </c>
      <c r="C168" s="73">
        <f>C169+C170+C171</f>
        <v>0</v>
      </c>
      <c r="D168" s="88"/>
      <c r="E168" s="88"/>
    </row>
    <row r="169" spans="1:5" ht="15.6" hidden="1" x14ac:dyDescent="0.3">
      <c r="A169" s="44" t="s">
        <v>352</v>
      </c>
      <c r="B169" s="44" t="s">
        <v>353</v>
      </c>
      <c r="C169" s="71">
        <f>SUM(F168:W168)</f>
        <v>0</v>
      </c>
      <c r="D169" s="89"/>
      <c r="E169" s="89"/>
    </row>
    <row r="170" spans="1:5" ht="15.6" hidden="1" x14ac:dyDescent="0.3">
      <c r="A170" s="44" t="s">
        <v>354</v>
      </c>
      <c r="B170" s="44" t="s">
        <v>355</v>
      </c>
      <c r="C170" s="71">
        <f>SUM(F169:W169)</f>
        <v>0</v>
      </c>
      <c r="D170" s="89"/>
      <c r="E170" s="89"/>
    </row>
    <row r="171" spans="1:5" ht="15.6" hidden="1" x14ac:dyDescent="0.3">
      <c r="A171" s="44" t="s">
        <v>356</v>
      </c>
      <c r="B171" s="44" t="s">
        <v>357</v>
      </c>
      <c r="C171" s="71">
        <f>SUM(F170:W170)</f>
        <v>0</v>
      </c>
      <c r="D171" s="89"/>
      <c r="E171" s="89"/>
    </row>
    <row r="172" spans="1:5" ht="15.6" hidden="1" x14ac:dyDescent="0.3">
      <c r="A172" s="43" t="s">
        <v>358</v>
      </c>
      <c r="B172" s="43" t="s">
        <v>359</v>
      </c>
      <c r="C172" s="73">
        <f>C173</f>
        <v>0</v>
      </c>
      <c r="D172" s="88"/>
      <c r="E172" s="88"/>
    </row>
    <row r="173" spans="1:5" ht="15.6" hidden="1" x14ac:dyDescent="0.3">
      <c r="A173" s="44" t="s">
        <v>360</v>
      </c>
      <c r="B173" s="44" t="s">
        <v>361</v>
      </c>
      <c r="C173" s="71">
        <f>SUM(F172:W172)</f>
        <v>0</v>
      </c>
      <c r="D173" s="89"/>
      <c r="E173" s="89"/>
    </row>
    <row r="174" spans="1:5" ht="15.6" hidden="1" x14ac:dyDescent="0.3">
      <c r="A174" s="43" t="s">
        <v>362</v>
      </c>
      <c r="B174" s="43" t="s">
        <v>363</v>
      </c>
      <c r="C174" s="73">
        <f>C175</f>
        <v>0</v>
      </c>
      <c r="D174" s="88"/>
      <c r="E174" s="88"/>
    </row>
    <row r="175" spans="1:5" ht="15.6" hidden="1" x14ac:dyDescent="0.3">
      <c r="A175" s="43" t="s">
        <v>364</v>
      </c>
      <c r="B175" s="43" t="s">
        <v>365</v>
      </c>
      <c r="C175" s="73">
        <f>C176</f>
        <v>0</v>
      </c>
      <c r="D175" s="88"/>
      <c r="E175" s="88"/>
    </row>
    <row r="176" spans="1:5" ht="15.6" hidden="1" x14ac:dyDescent="0.3">
      <c r="A176" s="44" t="s">
        <v>366</v>
      </c>
      <c r="B176" s="44" t="s">
        <v>367</v>
      </c>
      <c r="C176" s="71">
        <f>SUM(F175:W175)</f>
        <v>0</v>
      </c>
      <c r="D176" s="89"/>
      <c r="E176" s="89"/>
    </row>
  </sheetData>
  <autoFilter ref="A3:C176">
    <filterColumn colId="2">
      <filters>
        <filter val="1.000"/>
        <filter val="1.200"/>
        <filter val="10.000"/>
        <filter val="2.400"/>
        <filter val="3.000"/>
        <filter val="3.600"/>
        <filter val="5.400"/>
        <filter val="800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8"/>
  <sheetViews>
    <sheetView view="pageBreakPreview" zoomScaleSheetLayoutView="100" workbookViewId="0">
      <pane ySplit="9" topLeftCell="A10" activePane="bottomLeft" state="frozen"/>
      <selection pane="bottomLeft" activeCell="C84" sqref="C84"/>
    </sheetView>
  </sheetViews>
  <sheetFormatPr defaultColWidth="8.6640625" defaultRowHeight="14.4" x14ac:dyDescent="0.3"/>
  <cols>
    <col min="1" max="1" width="28.88671875" style="42" bestFit="1" customWidth="1"/>
    <col min="2" max="2" width="69.33203125" style="42" bestFit="1" customWidth="1"/>
    <col min="3" max="3" width="12" style="75" bestFit="1" customWidth="1"/>
    <col min="4" max="16384" width="8.6640625" style="42"/>
  </cols>
  <sheetData>
    <row r="1" spans="1:3" ht="15" customHeight="1" x14ac:dyDescent="0.3">
      <c r="A1" s="291" t="s">
        <v>369</v>
      </c>
      <c r="B1" s="291"/>
      <c r="C1" s="291"/>
    </row>
    <row r="2" spans="1:3" ht="15" customHeight="1" x14ac:dyDescent="0.3">
      <c r="A2" s="291"/>
      <c r="B2" s="291"/>
      <c r="C2" s="291"/>
    </row>
    <row r="3" spans="1:3" ht="26.4" customHeight="1" x14ac:dyDescent="0.3">
      <c r="A3" s="58" t="s">
        <v>380</v>
      </c>
      <c r="B3" s="58" t="s">
        <v>378</v>
      </c>
      <c r="C3" s="68">
        <f>C4</f>
        <v>31000</v>
      </c>
    </row>
    <row r="4" spans="1:3" ht="15.6" x14ac:dyDescent="0.3">
      <c r="A4" s="48" t="s">
        <v>53</v>
      </c>
      <c r="B4" s="48" t="s">
        <v>54</v>
      </c>
      <c r="C4" s="69">
        <f>C5</f>
        <v>31000</v>
      </c>
    </row>
    <row r="5" spans="1:3" ht="15.6" x14ac:dyDescent="0.3">
      <c r="A5" s="48" t="s">
        <v>55</v>
      </c>
      <c r="B5" s="48" t="s">
        <v>56</v>
      </c>
      <c r="C5" s="69">
        <f>C6+C126</f>
        <v>31000</v>
      </c>
    </row>
    <row r="6" spans="1:3" ht="15.6" x14ac:dyDescent="0.3">
      <c r="A6" s="48" t="s">
        <v>57</v>
      </c>
      <c r="B6" s="48" t="s">
        <v>58</v>
      </c>
      <c r="C6" s="69">
        <f>C7+C29+C47+C54+C109+C116+C118</f>
        <v>31000</v>
      </c>
    </row>
    <row r="7" spans="1:3" ht="15.6" hidden="1" x14ac:dyDescent="0.3">
      <c r="A7" s="48" t="s">
        <v>59</v>
      </c>
      <c r="B7" s="48" t="s">
        <v>60</v>
      </c>
      <c r="C7" s="69">
        <f>C8+C27</f>
        <v>0</v>
      </c>
    </row>
    <row r="8" spans="1:3" ht="15.6" hidden="1" x14ac:dyDescent="0.3">
      <c r="A8" s="48" t="s">
        <v>61</v>
      </c>
      <c r="B8" s="48" t="s">
        <v>62</v>
      </c>
      <c r="C8" s="69">
        <f>C9+C18+C22</f>
        <v>0</v>
      </c>
    </row>
    <row r="9" spans="1:3" ht="15.6" hidden="1" x14ac:dyDescent="0.3">
      <c r="A9" s="57" t="s">
        <v>63</v>
      </c>
      <c r="B9" s="57" t="s">
        <v>64</v>
      </c>
      <c r="C9" s="70">
        <f>C10+C11+C12+C13+C14+C15+C16+C17</f>
        <v>0</v>
      </c>
    </row>
    <row r="10" spans="1:3" ht="15.6" hidden="1" x14ac:dyDescent="0.3">
      <c r="A10" s="44" t="s">
        <v>65</v>
      </c>
      <c r="B10" s="44" t="s">
        <v>18</v>
      </c>
      <c r="C10" s="71">
        <f t="shared" ref="C10:C17" si="0">SUM(D10:U10)</f>
        <v>0</v>
      </c>
    </row>
    <row r="11" spans="1:3" ht="15.6" hidden="1" x14ac:dyDescent="0.3">
      <c r="A11" s="44" t="s">
        <v>66</v>
      </c>
      <c r="B11" s="44" t="s">
        <v>67</v>
      </c>
      <c r="C11" s="71">
        <f t="shared" si="0"/>
        <v>0</v>
      </c>
    </row>
    <row r="12" spans="1:3" ht="15.6" hidden="1" x14ac:dyDescent="0.3">
      <c r="A12" s="44" t="s">
        <v>68</v>
      </c>
      <c r="B12" s="44" t="s">
        <v>69</v>
      </c>
      <c r="C12" s="71">
        <f t="shared" si="0"/>
        <v>0</v>
      </c>
    </row>
    <row r="13" spans="1:3" ht="15.6" hidden="1" x14ac:dyDescent="0.3">
      <c r="A13" s="44" t="s">
        <v>70</v>
      </c>
      <c r="B13" s="44" t="s">
        <v>71</v>
      </c>
      <c r="C13" s="71">
        <f t="shared" si="0"/>
        <v>0</v>
      </c>
    </row>
    <row r="14" spans="1:3" ht="15.6" hidden="1" x14ac:dyDescent="0.3">
      <c r="A14" s="44" t="s">
        <v>72</v>
      </c>
      <c r="B14" s="44" t="s">
        <v>73</v>
      </c>
      <c r="C14" s="71">
        <f t="shared" si="0"/>
        <v>0</v>
      </c>
    </row>
    <row r="15" spans="1:3" ht="15.6" hidden="1" x14ac:dyDescent="0.3">
      <c r="A15" s="44" t="s">
        <v>74</v>
      </c>
      <c r="B15" s="44" t="s">
        <v>75</v>
      </c>
      <c r="C15" s="71">
        <f t="shared" si="0"/>
        <v>0</v>
      </c>
    </row>
    <row r="16" spans="1:3" ht="15.6" hidden="1" x14ac:dyDescent="0.3">
      <c r="A16" s="44" t="s">
        <v>76</v>
      </c>
      <c r="B16" s="44" t="s">
        <v>77</v>
      </c>
      <c r="C16" s="71">
        <f t="shared" si="0"/>
        <v>0</v>
      </c>
    </row>
    <row r="17" spans="1:3" ht="15.6" hidden="1" x14ac:dyDescent="0.3">
      <c r="A17" s="44" t="s">
        <v>78</v>
      </c>
      <c r="B17" s="44" t="s">
        <v>79</v>
      </c>
      <c r="C17" s="71">
        <f t="shared" si="0"/>
        <v>0</v>
      </c>
    </row>
    <row r="18" spans="1:3" ht="15.6" hidden="1" x14ac:dyDescent="0.3">
      <c r="A18" s="43" t="s">
        <v>80</v>
      </c>
      <c r="B18" s="43" t="s">
        <v>81</v>
      </c>
      <c r="C18" s="72">
        <f>C19+C20+C21</f>
        <v>0</v>
      </c>
    </row>
    <row r="19" spans="1:3" ht="15.6" hidden="1" x14ac:dyDescent="0.3">
      <c r="A19" s="44" t="s">
        <v>82</v>
      </c>
      <c r="B19" s="44" t="s">
        <v>83</v>
      </c>
      <c r="C19" s="71">
        <f>SUM(D19:U19)</f>
        <v>0</v>
      </c>
    </row>
    <row r="20" spans="1:3" ht="15.6" hidden="1" x14ac:dyDescent="0.3">
      <c r="A20" s="44" t="s">
        <v>84</v>
      </c>
      <c r="B20" s="44" t="s">
        <v>85</v>
      </c>
      <c r="C20" s="71">
        <f>SUM(D20:U20)</f>
        <v>0</v>
      </c>
    </row>
    <row r="21" spans="1:3" ht="15.6" hidden="1" x14ac:dyDescent="0.3">
      <c r="A21" s="44" t="s">
        <v>86</v>
      </c>
      <c r="B21" s="44" t="s">
        <v>87</v>
      </c>
      <c r="C21" s="71">
        <f>SUM(D21:U21)</f>
        <v>0</v>
      </c>
    </row>
    <row r="22" spans="1:3" ht="15.6" hidden="1" x14ac:dyDescent="0.3">
      <c r="A22" s="43" t="s">
        <v>88</v>
      </c>
      <c r="B22" s="43" t="s">
        <v>89</v>
      </c>
      <c r="C22" s="72">
        <f>C23+C24+C25+C26</f>
        <v>0</v>
      </c>
    </row>
    <row r="23" spans="1:3" ht="15.6" hidden="1" x14ac:dyDescent="0.3">
      <c r="A23" s="44" t="s">
        <v>90</v>
      </c>
      <c r="B23" s="44" t="s">
        <v>91</v>
      </c>
      <c r="C23" s="71">
        <f>SUM(D23:U23)</f>
        <v>0</v>
      </c>
    </row>
    <row r="24" spans="1:3" ht="15.6" hidden="1" x14ac:dyDescent="0.3">
      <c r="A24" s="44" t="s">
        <v>92</v>
      </c>
      <c r="B24" s="44" t="s">
        <v>93</v>
      </c>
      <c r="C24" s="71">
        <f>SUM(D24:U24)</f>
        <v>0</v>
      </c>
    </row>
    <row r="25" spans="1:3" ht="15.6" hidden="1" x14ac:dyDescent="0.3">
      <c r="A25" s="44" t="s">
        <v>94</v>
      </c>
      <c r="B25" s="44" t="s">
        <v>95</v>
      </c>
      <c r="C25" s="71">
        <f>SUM(D25:U25)</f>
        <v>0</v>
      </c>
    </row>
    <row r="26" spans="1:3" ht="15.6" hidden="1" x14ac:dyDescent="0.3">
      <c r="A26" s="44" t="s">
        <v>96</v>
      </c>
      <c r="B26" s="44" t="s">
        <v>97</v>
      </c>
      <c r="C26" s="71">
        <f>SUM(D26:U26)</f>
        <v>0</v>
      </c>
    </row>
    <row r="27" spans="1:3" ht="15.6" hidden="1" x14ac:dyDescent="0.3">
      <c r="A27" s="43" t="s">
        <v>98</v>
      </c>
      <c r="B27" s="43" t="s">
        <v>99</v>
      </c>
      <c r="C27" s="72">
        <f>C28</f>
        <v>0</v>
      </c>
    </row>
    <row r="28" spans="1:3" ht="15.6" hidden="1" x14ac:dyDescent="0.3">
      <c r="A28" s="44" t="s">
        <v>100</v>
      </c>
      <c r="B28" s="44" t="s">
        <v>101</v>
      </c>
      <c r="C28" s="71">
        <f>SUM(D28:U28)</f>
        <v>0</v>
      </c>
    </row>
    <row r="29" spans="1:3" ht="15.6" hidden="1" x14ac:dyDescent="0.3">
      <c r="A29" s="43" t="s">
        <v>102</v>
      </c>
      <c r="B29" s="43" t="s">
        <v>48</v>
      </c>
      <c r="C29" s="72">
        <f>C30</f>
        <v>0</v>
      </c>
    </row>
    <row r="30" spans="1:3" ht="15.6" hidden="1" x14ac:dyDescent="0.3">
      <c r="A30" s="43" t="s">
        <v>103</v>
      </c>
      <c r="B30" s="43" t="s">
        <v>48</v>
      </c>
      <c r="C30" s="72">
        <f>C31+C32+C33+C34+C35+C36+C37+C38+C39+C40+C41+C42+C43+C44+C45+C46</f>
        <v>0</v>
      </c>
    </row>
    <row r="31" spans="1:3" ht="15.6" hidden="1" x14ac:dyDescent="0.3">
      <c r="A31" s="44" t="s">
        <v>104</v>
      </c>
      <c r="B31" s="44" t="s">
        <v>105</v>
      </c>
      <c r="C31" s="71">
        <f t="shared" ref="C31:C46" si="1">SUM(D31:U31)</f>
        <v>0</v>
      </c>
    </row>
    <row r="32" spans="1:3" ht="15.6" hidden="1" x14ac:dyDescent="0.3">
      <c r="A32" s="44" t="s">
        <v>106</v>
      </c>
      <c r="B32" s="44" t="s">
        <v>107</v>
      </c>
      <c r="C32" s="71">
        <f t="shared" si="1"/>
        <v>0</v>
      </c>
    </row>
    <row r="33" spans="1:3" ht="15.6" hidden="1" x14ac:dyDescent="0.3">
      <c r="A33" s="44" t="s">
        <v>108</v>
      </c>
      <c r="B33" s="44" t="s">
        <v>109</v>
      </c>
      <c r="C33" s="71">
        <f t="shared" si="1"/>
        <v>0</v>
      </c>
    </row>
    <row r="34" spans="1:3" ht="15.6" hidden="1" x14ac:dyDescent="0.3">
      <c r="A34" s="44" t="s">
        <v>110</v>
      </c>
      <c r="B34" s="44" t="s">
        <v>111</v>
      </c>
      <c r="C34" s="71">
        <f t="shared" si="1"/>
        <v>0</v>
      </c>
    </row>
    <row r="35" spans="1:3" ht="15.6" hidden="1" x14ac:dyDescent="0.3">
      <c r="A35" s="44" t="s">
        <v>112</v>
      </c>
      <c r="B35" s="44" t="s">
        <v>113</v>
      </c>
      <c r="C35" s="71">
        <f t="shared" si="1"/>
        <v>0</v>
      </c>
    </row>
    <row r="36" spans="1:3" ht="15.6" hidden="1" x14ac:dyDescent="0.3">
      <c r="A36" s="44" t="s">
        <v>114</v>
      </c>
      <c r="B36" s="44" t="s">
        <v>115</v>
      </c>
      <c r="C36" s="71">
        <f t="shared" si="1"/>
        <v>0</v>
      </c>
    </row>
    <row r="37" spans="1:3" ht="15.6" hidden="1" x14ac:dyDescent="0.3">
      <c r="A37" s="44" t="s">
        <v>116</v>
      </c>
      <c r="B37" s="44" t="s">
        <v>117</v>
      </c>
      <c r="C37" s="71">
        <f t="shared" si="1"/>
        <v>0</v>
      </c>
    </row>
    <row r="38" spans="1:3" ht="15.6" hidden="1" x14ac:dyDescent="0.3">
      <c r="A38" s="44" t="s">
        <v>118</v>
      </c>
      <c r="B38" s="44" t="s">
        <v>119</v>
      </c>
      <c r="C38" s="71">
        <f t="shared" si="1"/>
        <v>0</v>
      </c>
    </row>
    <row r="39" spans="1:3" ht="15.6" hidden="1" x14ac:dyDescent="0.3">
      <c r="A39" s="44" t="s">
        <v>120</v>
      </c>
      <c r="B39" s="44" t="s">
        <v>121</v>
      </c>
      <c r="C39" s="71">
        <f t="shared" si="1"/>
        <v>0</v>
      </c>
    </row>
    <row r="40" spans="1:3" ht="15.6" hidden="1" x14ac:dyDescent="0.3">
      <c r="A40" s="44" t="s">
        <v>122</v>
      </c>
      <c r="B40" s="44" t="s">
        <v>123</v>
      </c>
      <c r="C40" s="71">
        <f t="shared" si="1"/>
        <v>0</v>
      </c>
    </row>
    <row r="41" spans="1:3" ht="15.6" hidden="1" x14ac:dyDescent="0.3">
      <c r="A41" s="44" t="s">
        <v>124</v>
      </c>
      <c r="B41" s="44" t="s">
        <v>125</v>
      </c>
      <c r="C41" s="71">
        <f t="shared" si="1"/>
        <v>0</v>
      </c>
    </row>
    <row r="42" spans="1:3" ht="15.6" hidden="1" x14ac:dyDescent="0.3">
      <c r="A42" s="44" t="s">
        <v>126</v>
      </c>
      <c r="B42" s="44" t="s">
        <v>127</v>
      </c>
      <c r="C42" s="71">
        <f t="shared" si="1"/>
        <v>0</v>
      </c>
    </row>
    <row r="43" spans="1:3" ht="15.6" hidden="1" x14ac:dyDescent="0.3">
      <c r="A43" s="44" t="s">
        <v>128</v>
      </c>
      <c r="B43" s="44" t="s">
        <v>129</v>
      </c>
      <c r="C43" s="71">
        <f t="shared" si="1"/>
        <v>0</v>
      </c>
    </row>
    <row r="44" spans="1:3" ht="15.6" hidden="1" x14ac:dyDescent="0.3">
      <c r="A44" s="44" t="s">
        <v>130</v>
      </c>
      <c r="B44" s="44" t="s">
        <v>131</v>
      </c>
      <c r="C44" s="71">
        <f t="shared" si="1"/>
        <v>0</v>
      </c>
    </row>
    <row r="45" spans="1:3" ht="15.6" hidden="1" x14ac:dyDescent="0.3">
      <c r="A45" s="44" t="s">
        <v>132</v>
      </c>
      <c r="B45" s="44" t="s">
        <v>133</v>
      </c>
      <c r="C45" s="71">
        <f t="shared" si="1"/>
        <v>0</v>
      </c>
    </row>
    <row r="46" spans="1:3" ht="15.6" hidden="1" x14ac:dyDescent="0.3">
      <c r="A46" s="44" t="s">
        <v>134</v>
      </c>
      <c r="B46" s="44" t="s">
        <v>135</v>
      </c>
      <c r="C46" s="71">
        <f t="shared" si="1"/>
        <v>0</v>
      </c>
    </row>
    <row r="47" spans="1:3" ht="15.6" hidden="1" x14ac:dyDescent="0.3">
      <c r="A47" s="43" t="s">
        <v>136</v>
      </c>
      <c r="B47" s="43" t="s">
        <v>137</v>
      </c>
      <c r="C47" s="73">
        <f>C48+C52</f>
        <v>0</v>
      </c>
    </row>
    <row r="48" spans="1:3" ht="15.6" hidden="1" x14ac:dyDescent="0.3">
      <c r="A48" s="43" t="s">
        <v>138</v>
      </c>
      <c r="B48" s="43" t="s">
        <v>139</v>
      </c>
      <c r="C48" s="73">
        <f>C49+C50+C51</f>
        <v>0</v>
      </c>
    </row>
    <row r="49" spans="1:3" ht="15.6" hidden="1" x14ac:dyDescent="0.3">
      <c r="A49" s="44" t="s">
        <v>140</v>
      </c>
      <c r="B49" s="44" t="s">
        <v>141</v>
      </c>
      <c r="C49" s="71">
        <f>SUM(D49:U49)</f>
        <v>0</v>
      </c>
    </row>
    <row r="50" spans="1:3" ht="15.6" hidden="1" x14ac:dyDescent="0.3">
      <c r="A50" s="44" t="s">
        <v>142</v>
      </c>
      <c r="B50" s="44" t="s">
        <v>143</v>
      </c>
      <c r="C50" s="71">
        <f>SUM(D50:U50)</f>
        <v>0</v>
      </c>
    </row>
    <row r="51" spans="1:3" ht="15.6" hidden="1" x14ac:dyDescent="0.3">
      <c r="A51" s="44" t="s">
        <v>144</v>
      </c>
      <c r="B51" s="44" t="s">
        <v>145</v>
      </c>
      <c r="C51" s="71">
        <f>SUM(D51:U51)</f>
        <v>0</v>
      </c>
    </row>
    <row r="52" spans="1:3" ht="15.6" hidden="1" x14ac:dyDescent="0.3">
      <c r="A52" s="43" t="s">
        <v>146</v>
      </c>
      <c r="B52" s="43" t="s">
        <v>99</v>
      </c>
      <c r="C52" s="73">
        <f>C53</f>
        <v>0</v>
      </c>
    </row>
    <row r="53" spans="1:3" ht="15.6" hidden="1" x14ac:dyDescent="0.3">
      <c r="A53" s="44" t="s">
        <v>147</v>
      </c>
      <c r="B53" s="44" t="s">
        <v>148</v>
      </c>
      <c r="C53" s="71">
        <f>SUM(D53:U53)</f>
        <v>0</v>
      </c>
    </row>
    <row r="54" spans="1:3" ht="15.6" x14ac:dyDescent="0.3">
      <c r="A54" s="43" t="s">
        <v>149</v>
      </c>
      <c r="B54" s="43" t="s">
        <v>150</v>
      </c>
      <c r="C54" s="73">
        <f>C55+C60+C65+C74+C106</f>
        <v>19000</v>
      </c>
    </row>
    <row r="55" spans="1:3" ht="15.6" hidden="1" x14ac:dyDescent="0.3">
      <c r="A55" s="43" t="s">
        <v>151</v>
      </c>
      <c r="B55" s="43" t="s">
        <v>152</v>
      </c>
      <c r="C55" s="73">
        <f>C56+C57+C58+C59</f>
        <v>0</v>
      </c>
    </row>
    <row r="56" spans="1:3" ht="15.6" hidden="1" x14ac:dyDescent="0.3">
      <c r="A56" s="44" t="s">
        <v>153</v>
      </c>
      <c r="B56" s="44" t="s">
        <v>154</v>
      </c>
      <c r="C56" s="71">
        <f>SUM(D56:U56)</f>
        <v>0</v>
      </c>
    </row>
    <row r="57" spans="1:3" ht="15.6" hidden="1" x14ac:dyDescent="0.3">
      <c r="A57" s="44" t="s">
        <v>155</v>
      </c>
      <c r="B57" s="44" t="s">
        <v>156</v>
      </c>
      <c r="C57" s="71">
        <f>SUM(D57:U57)</f>
        <v>0</v>
      </c>
    </row>
    <row r="58" spans="1:3" ht="15.6" hidden="1" x14ac:dyDescent="0.3">
      <c r="A58" s="44" t="s">
        <v>157</v>
      </c>
      <c r="B58" s="44" t="s">
        <v>158</v>
      </c>
      <c r="C58" s="71">
        <f>SUM(D58:U58)</f>
        <v>0</v>
      </c>
    </row>
    <row r="59" spans="1:3" ht="15.6" hidden="1" x14ac:dyDescent="0.3">
      <c r="A59" s="44" t="s">
        <v>159</v>
      </c>
      <c r="B59" s="44" t="s">
        <v>160</v>
      </c>
      <c r="C59" s="71">
        <f>SUM(D59:U59)</f>
        <v>0</v>
      </c>
    </row>
    <row r="60" spans="1:3" ht="15.6" hidden="1" x14ac:dyDescent="0.3">
      <c r="A60" s="43" t="s">
        <v>161</v>
      </c>
      <c r="B60" s="43" t="s">
        <v>162</v>
      </c>
      <c r="C60" s="73">
        <f>C61+C62+C63+C64</f>
        <v>0</v>
      </c>
    </row>
    <row r="61" spans="1:3" ht="15.6" hidden="1" x14ac:dyDescent="0.3">
      <c r="A61" s="44" t="s">
        <v>163</v>
      </c>
      <c r="B61" s="44" t="s">
        <v>164</v>
      </c>
      <c r="C61" s="71">
        <f>SUM(D61:U61)</f>
        <v>0</v>
      </c>
    </row>
    <row r="62" spans="1:3" ht="15.6" hidden="1" x14ac:dyDescent="0.3">
      <c r="A62" s="44" t="s">
        <v>165</v>
      </c>
      <c r="B62" s="44" t="s">
        <v>166</v>
      </c>
      <c r="C62" s="71">
        <f>SUM(D62:U62)</f>
        <v>0</v>
      </c>
    </row>
    <row r="63" spans="1:3" ht="15.6" hidden="1" x14ac:dyDescent="0.3">
      <c r="A63" s="44" t="s">
        <v>167</v>
      </c>
      <c r="B63" s="44" t="s">
        <v>168</v>
      </c>
      <c r="C63" s="71">
        <f>SUM(D63:U63)</f>
        <v>0</v>
      </c>
    </row>
    <row r="64" spans="1:3" ht="15.6" hidden="1" x14ac:dyDescent="0.3">
      <c r="A64" s="44" t="s">
        <v>169</v>
      </c>
      <c r="B64" s="44" t="s">
        <v>170</v>
      </c>
      <c r="C64" s="71">
        <f>SUM(D64:U64)</f>
        <v>0</v>
      </c>
    </row>
    <row r="65" spans="1:3" ht="15.6" hidden="1" x14ac:dyDescent="0.3">
      <c r="A65" s="43" t="s">
        <v>171</v>
      </c>
      <c r="B65" s="43" t="s">
        <v>172</v>
      </c>
      <c r="C65" s="73">
        <f>C66+C67+C68+C69+C70+C71+C72+C73</f>
        <v>0</v>
      </c>
    </row>
    <row r="66" spans="1:3" ht="15.6" hidden="1" x14ac:dyDescent="0.3">
      <c r="A66" s="44" t="s">
        <v>173</v>
      </c>
      <c r="B66" s="44" t="s">
        <v>174</v>
      </c>
      <c r="C66" s="71">
        <f t="shared" ref="C66:C73" si="2">SUM(D66:U66)</f>
        <v>0</v>
      </c>
    </row>
    <row r="67" spans="1:3" ht="15.6" hidden="1" x14ac:dyDescent="0.3">
      <c r="A67" s="44" t="s">
        <v>175</v>
      </c>
      <c r="B67" s="44" t="s">
        <v>176</v>
      </c>
      <c r="C67" s="71">
        <f t="shared" si="2"/>
        <v>0</v>
      </c>
    </row>
    <row r="68" spans="1:3" ht="15.6" hidden="1" x14ac:dyDescent="0.3">
      <c r="A68" s="44" t="s">
        <v>177</v>
      </c>
      <c r="B68" s="44" t="s">
        <v>178</v>
      </c>
      <c r="C68" s="71">
        <f t="shared" si="2"/>
        <v>0</v>
      </c>
    </row>
    <row r="69" spans="1:3" ht="15.6" hidden="1" x14ac:dyDescent="0.3">
      <c r="A69" s="44" t="s">
        <v>179</v>
      </c>
      <c r="B69" s="44" t="s">
        <v>180</v>
      </c>
      <c r="C69" s="71">
        <f t="shared" si="2"/>
        <v>0</v>
      </c>
    </row>
    <row r="70" spans="1:3" ht="15.6" hidden="1" x14ac:dyDescent="0.3">
      <c r="A70" s="44" t="s">
        <v>181</v>
      </c>
      <c r="B70" s="44" t="s">
        <v>182</v>
      </c>
      <c r="C70" s="71">
        <f t="shared" si="2"/>
        <v>0</v>
      </c>
    </row>
    <row r="71" spans="1:3" ht="15.6" hidden="1" x14ac:dyDescent="0.3">
      <c r="A71" s="44" t="s">
        <v>183</v>
      </c>
      <c r="B71" s="44" t="s">
        <v>184</v>
      </c>
      <c r="C71" s="71">
        <f t="shared" si="2"/>
        <v>0</v>
      </c>
    </row>
    <row r="72" spans="1:3" ht="15.6" hidden="1" x14ac:dyDescent="0.3">
      <c r="A72" s="44" t="s">
        <v>185</v>
      </c>
      <c r="B72" s="44" t="s">
        <v>186</v>
      </c>
      <c r="C72" s="71">
        <f t="shared" si="2"/>
        <v>0</v>
      </c>
    </row>
    <row r="73" spans="1:3" ht="15.6" hidden="1" x14ac:dyDescent="0.3">
      <c r="A73" s="44" t="s">
        <v>187</v>
      </c>
      <c r="B73" s="44" t="s">
        <v>188</v>
      </c>
      <c r="C73" s="71">
        <f t="shared" si="2"/>
        <v>0</v>
      </c>
    </row>
    <row r="74" spans="1:3" ht="15.6" x14ac:dyDescent="0.3">
      <c r="A74" s="43" t="s">
        <v>189</v>
      </c>
      <c r="B74" s="43" t="s">
        <v>47</v>
      </c>
      <c r="C74" s="73">
        <f>+C75+C76+C77+C78+C79+C80+C81+C82+C83+C84+C85+C86+C87+C88+C89+C90+C91+C92+C93+C94+C95+C96+C97+C98+C99+C100+C101+C102+C103+C104+C105</f>
        <v>19000</v>
      </c>
    </row>
    <row r="75" spans="1:3" ht="15.6" hidden="1" x14ac:dyDescent="0.3">
      <c r="A75" s="44" t="s">
        <v>190</v>
      </c>
      <c r="B75" s="44" t="s">
        <v>191</v>
      </c>
      <c r="C75" s="71">
        <f t="shared" ref="C75:C104" si="3">SUM(D75:U75)</f>
        <v>0</v>
      </c>
    </row>
    <row r="76" spans="1:3" ht="15.6" hidden="1" x14ac:dyDescent="0.3">
      <c r="A76" s="44" t="s">
        <v>192</v>
      </c>
      <c r="B76" s="44" t="s">
        <v>193</v>
      </c>
      <c r="C76" s="71">
        <f t="shared" si="3"/>
        <v>0</v>
      </c>
    </row>
    <row r="77" spans="1:3" ht="15.6" hidden="1" x14ac:dyDescent="0.3">
      <c r="A77" s="44" t="s">
        <v>194</v>
      </c>
      <c r="B77" s="44" t="s">
        <v>195</v>
      </c>
      <c r="C77" s="71">
        <f t="shared" si="3"/>
        <v>0</v>
      </c>
    </row>
    <row r="78" spans="1:3" ht="15.6" hidden="1" x14ac:dyDescent="0.3">
      <c r="A78" s="44" t="s">
        <v>196</v>
      </c>
      <c r="B78" s="44" t="s">
        <v>197</v>
      </c>
      <c r="C78" s="71">
        <f t="shared" si="3"/>
        <v>0</v>
      </c>
    </row>
    <row r="79" spans="1:3" ht="15.6" hidden="1" x14ac:dyDescent="0.3">
      <c r="A79" s="44" t="s">
        <v>198</v>
      </c>
      <c r="B79" s="44" t="s">
        <v>199</v>
      </c>
      <c r="C79" s="71">
        <f t="shared" si="3"/>
        <v>0</v>
      </c>
    </row>
    <row r="80" spans="1:3" ht="15.6" x14ac:dyDescent="0.3">
      <c r="A80" s="44" t="s">
        <v>200</v>
      </c>
      <c r="B80" s="44" t="s">
        <v>201</v>
      </c>
      <c r="C80" s="71">
        <v>4000</v>
      </c>
    </row>
    <row r="81" spans="1:3" ht="15.6" hidden="1" x14ac:dyDescent="0.3">
      <c r="A81" s="44" t="s">
        <v>202</v>
      </c>
      <c r="B81" s="44" t="s">
        <v>203</v>
      </c>
      <c r="C81" s="71">
        <f t="shared" si="3"/>
        <v>0</v>
      </c>
    </row>
    <row r="82" spans="1:3" ht="15.6" hidden="1" x14ac:dyDescent="0.3">
      <c r="A82" s="44" t="s">
        <v>204</v>
      </c>
      <c r="B82" s="44" t="s">
        <v>205</v>
      </c>
      <c r="C82" s="71">
        <f t="shared" si="3"/>
        <v>0</v>
      </c>
    </row>
    <row r="83" spans="1:3" ht="15.6" x14ac:dyDescent="0.3">
      <c r="A83" s="44" t="s">
        <v>206</v>
      </c>
      <c r="B83" s="44" t="s">
        <v>207</v>
      </c>
      <c r="C83" s="71">
        <v>3000</v>
      </c>
    </row>
    <row r="84" spans="1:3" ht="15.6" x14ac:dyDescent="0.3">
      <c r="A84" s="44" t="s">
        <v>208</v>
      </c>
      <c r="B84" s="44" t="s">
        <v>209</v>
      </c>
      <c r="C84" s="71">
        <v>2000</v>
      </c>
    </row>
    <row r="85" spans="1:3" ht="15.6" hidden="1" x14ac:dyDescent="0.3">
      <c r="A85" s="44" t="s">
        <v>210</v>
      </c>
      <c r="B85" s="44" t="s">
        <v>211</v>
      </c>
      <c r="C85" s="71">
        <f t="shared" si="3"/>
        <v>0</v>
      </c>
    </row>
    <row r="86" spans="1:3" ht="15.6" hidden="1" x14ac:dyDescent="0.3">
      <c r="A86" s="44" t="s">
        <v>212</v>
      </c>
      <c r="B86" s="44" t="s">
        <v>213</v>
      </c>
      <c r="C86" s="71">
        <f t="shared" si="3"/>
        <v>0</v>
      </c>
    </row>
    <row r="87" spans="1:3" ht="15.6" hidden="1" x14ac:dyDescent="0.3">
      <c r="A87" s="44" t="s">
        <v>214</v>
      </c>
      <c r="B87" s="44" t="s">
        <v>215</v>
      </c>
      <c r="C87" s="71">
        <f t="shared" si="3"/>
        <v>0</v>
      </c>
    </row>
    <row r="88" spans="1:3" ht="15.6" hidden="1" x14ac:dyDescent="0.3">
      <c r="A88" s="44" t="s">
        <v>216</v>
      </c>
      <c r="B88" s="44" t="s">
        <v>217</v>
      </c>
      <c r="C88" s="71">
        <f t="shared" si="3"/>
        <v>0</v>
      </c>
    </row>
    <row r="89" spans="1:3" ht="15.6" hidden="1" x14ac:dyDescent="0.3">
      <c r="A89" s="44" t="s">
        <v>218</v>
      </c>
      <c r="B89" s="44" t="s">
        <v>219</v>
      </c>
      <c r="C89" s="71">
        <f t="shared" si="3"/>
        <v>0</v>
      </c>
    </row>
    <row r="90" spans="1:3" ht="15.6" hidden="1" x14ac:dyDescent="0.3">
      <c r="A90" s="44" t="s">
        <v>220</v>
      </c>
      <c r="B90" s="44" t="s">
        <v>221</v>
      </c>
      <c r="C90" s="71">
        <f t="shared" si="3"/>
        <v>0</v>
      </c>
    </row>
    <row r="91" spans="1:3" ht="15.6" hidden="1" x14ac:dyDescent="0.3">
      <c r="A91" s="44" t="s">
        <v>222</v>
      </c>
      <c r="B91" s="44" t="s">
        <v>223</v>
      </c>
      <c r="C91" s="71">
        <f t="shared" si="3"/>
        <v>0</v>
      </c>
    </row>
    <row r="92" spans="1:3" ht="15.6" hidden="1" x14ac:dyDescent="0.3">
      <c r="A92" s="44" t="s">
        <v>224</v>
      </c>
      <c r="B92" s="44" t="s">
        <v>225</v>
      </c>
      <c r="C92" s="71">
        <f t="shared" si="3"/>
        <v>0</v>
      </c>
    </row>
    <row r="93" spans="1:3" ht="15.6" hidden="1" x14ac:dyDescent="0.3">
      <c r="A93" s="44" t="s">
        <v>226</v>
      </c>
      <c r="B93" s="44" t="s">
        <v>227</v>
      </c>
      <c r="C93" s="71">
        <f t="shared" si="3"/>
        <v>0</v>
      </c>
    </row>
    <row r="94" spans="1:3" ht="15.6" hidden="1" x14ac:dyDescent="0.3">
      <c r="A94" s="44" t="s">
        <v>228</v>
      </c>
      <c r="B94" s="44" t="s">
        <v>229</v>
      </c>
      <c r="C94" s="71">
        <f t="shared" si="3"/>
        <v>0</v>
      </c>
    </row>
    <row r="95" spans="1:3" ht="15.6" hidden="1" x14ac:dyDescent="0.3">
      <c r="A95" s="44" t="s">
        <v>230</v>
      </c>
      <c r="B95" s="44" t="s">
        <v>231</v>
      </c>
      <c r="C95" s="71">
        <f t="shared" si="3"/>
        <v>0</v>
      </c>
    </row>
    <row r="96" spans="1:3" ht="15.6" hidden="1" x14ac:dyDescent="0.3">
      <c r="A96" s="44" t="s">
        <v>232</v>
      </c>
      <c r="B96" s="44" t="s">
        <v>233</v>
      </c>
      <c r="C96" s="71">
        <f t="shared" si="3"/>
        <v>0</v>
      </c>
    </row>
    <row r="97" spans="1:3" ht="15.6" hidden="1" x14ac:dyDescent="0.3">
      <c r="A97" s="44" t="s">
        <v>234</v>
      </c>
      <c r="B97" s="44" t="s">
        <v>235</v>
      </c>
      <c r="C97" s="71">
        <f t="shared" si="3"/>
        <v>0</v>
      </c>
    </row>
    <row r="98" spans="1:3" ht="15.6" hidden="1" x14ac:dyDescent="0.3">
      <c r="A98" s="44" t="s">
        <v>236</v>
      </c>
      <c r="B98" s="44" t="s">
        <v>237</v>
      </c>
      <c r="C98" s="71">
        <f t="shared" si="3"/>
        <v>0</v>
      </c>
    </row>
    <row r="99" spans="1:3" ht="15.6" hidden="1" x14ac:dyDescent="0.3">
      <c r="A99" s="44" t="s">
        <v>238</v>
      </c>
      <c r="B99" s="44" t="s">
        <v>239</v>
      </c>
      <c r="C99" s="71">
        <f t="shared" si="3"/>
        <v>0</v>
      </c>
    </row>
    <row r="100" spans="1:3" ht="15.6" hidden="1" x14ac:dyDescent="0.3">
      <c r="A100" s="44" t="s">
        <v>240</v>
      </c>
      <c r="B100" s="44" t="s">
        <v>241</v>
      </c>
      <c r="C100" s="71">
        <f t="shared" si="3"/>
        <v>0</v>
      </c>
    </row>
    <row r="101" spans="1:3" ht="15.6" hidden="1" x14ac:dyDescent="0.3">
      <c r="A101" s="44" t="s">
        <v>242</v>
      </c>
      <c r="B101" s="44" t="s">
        <v>243</v>
      </c>
      <c r="C101" s="71">
        <v>0</v>
      </c>
    </row>
    <row r="102" spans="1:3" ht="15.6" hidden="1" x14ac:dyDescent="0.3">
      <c r="A102" s="44" t="s">
        <v>244</v>
      </c>
      <c r="B102" s="44" t="s">
        <v>45</v>
      </c>
      <c r="C102" s="71">
        <f t="shared" si="3"/>
        <v>0</v>
      </c>
    </row>
    <row r="103" spans="1:3" ht="15.6" hidden="1" x14ac:dyDescent="0.3">
      <c r="A103" s="44" t="s">
        <v>245</v>
      </c>
      <c r="B103" s="44" t="s">
        <v>246</v>
      </c>
      <c r="C103" s="71">
        <f t="shared" si="3"/>
        <v>0</v>
      </c>
    </row>
    <row r="104" spans="1:3" ht="15.6" hidden="1" x14ac:dyDescent="0.3">
      <c r="A104" s="44" t="s">
        <v>247</v>
      </c>
      <c r="B104" s="44" t="s">
        <v>248</v>
      </c>
      <c r="C104" s="71">
        <f t="shared" si="3"/>
        <v>0</v>
      </c>
    </row>
    <row r="105" spans="1:3" ht="15.6" x14ac:dyDescent="0.3">
      <c r="A105" s="49" t="s">
        <v>391</v>
      </c>
      <c r="B105" s="49" t="s">
        <v>392</v>
      </c>
      <c r="C105" s="205">
        <v>10000</v>
      </c>
    </row>
    <row r="106" spans="1:3" ht="15.6" hidden="1" x14ac:dyDescent="0.3">
      <c r="A106" s="43" t="s">
        <v>249</v>
      </c>
      <c r="B106" s="43" t="s">
        <v>250</v>
      </c>
      <c r="C106" s="73">
        <f>C107+C108</f>
        <v>0</v>
      </c>
    </row>
    <row r="107" spans="1:3" ht="15.6" hidden="1" x14ac:dyDescent="0.3">
      <c r="A107" s="44" t="s">
        <v>251</v>
      </c>
      <c r="B107" s="44" t="s">
        <v>148</v>
      </c>
      <c r="C107" s="71">
        <f>SUM(D107:U107)</f>
        <v>0</v>
      </c>
    </row>
    <row r="108" spans="1:3" ht="15.6" hidden="1" x14ac:dyDescent="0.3">
      <c r="A108" s="44" t="s">
        <v>252</v>
      </c>
      <c r="B108" s="44" t="s">
        <v>101</v>
      </c>
      <c r="C108" s="71">
        <f>SUM(D108:U108)</f>
        <v>0</v>
      </c>
    </row>
    <row r="109" spans="1:3" ht="15.6" hidden="1" x14ac:dyDescent="0.3">
      <c r="A109" s="43" t="s">
        <v>253</v>
      </c>
      <c r="B109" s="43" t="s">
        <v>254</v>
      </c>
      <c r="C109" s="73">
        <f>C110</f>
        <v>0</v>
      </c>
    </row>
    <row r="110" spans="1:3" ht="15.6" hidden="1" x14ac:dyDescent="0.3">
      <c r="A110" s="43" t="s">
        <v>255</v>
      </c>
      <c r="B110" s="43" t="s">
        <v>254</v>
      </c>
      <c r="C110" s="73">
        <f>C111+C112+C113+C114+C115</f>
        <v>0</v>
      </c>
    </row>
    <row r="111" spans="1:3" ht="15.6" hidden="1" x14ac:dyDescent="0.3">
      <c r="A111" s="44" t="s">
        <v>256</v>
      </c>
      <c r="B111" s="44" t="s">
        <v>257</v>
      </c>
      <c r="C111" s="71">
        <f>SUM(D111:U111)</f>
        <v>0</v>
      </c>
    </row>
    <row r="112" spans="1:3" ht="15.6" hidden="1" x14ac:dyDescent="0.3">
      <c r="A112" s="44" t="s">
        <v>258</v>
      </c>
      <c r="B112" s="44" t="s">
        <v>259</v>
      </c>
      <c r="C112" s="71">
        <f>SUM(D112:U112)</f>
        <v>0</v>
      </c>
    </row>
    <row r="113" spans="1:3" ht="15.6" hidden="1" x14ac:dyDescent="0.3">
      <c r="A113" s="44" t="s">
        <v>260</v>
      </c>
      <c r="B113" s="44" t="s">
        <v>261</v>
      </c>
      <c r="C113" s="71">
        <f>SUM(D113:U113)</f>
        <v>0</v>
      </c>
    </row>
    <row r="114" spans="1:3" ht="15.6" hidden="1" x14ac:dyDescent="0.3">
      <c r="A114" s="44" t="s">
        <v>262</v>
      </c>
      <c r="B114" s="44" t="s">
        <v>263</v>
      </c>
      <c r="C114" s="71">
        <f>SUM(D114:U114)</f>
        <v>0</v>
      </c>
    </row>
    <row r="115" spans="1:3" ht="15.6" hidden="1" x14ac:dyDescent="0.3">
      <c r="A115" s="44" t="s">
        <v>264</v>
      </c>
      <c r="B115" s="44" t="s">
        <v>186</v>
      </c>
      <c r="C115" s="71">
        <f>SUM(D115:U115)</f>
        <v>0</v>
      </c>
    </row>
    <row r="116" spans="1:3" ht="15.6" hidden="1" x14ac:dyDescent="0.3">
      <c r="A116" s="43" t="s">
        <v>265</v>
      </c>
      <c r="B116" s="43" t="s">
        <v>266</v>
      </c>
      <c r="C116" s="73">
        <f>C117</f>
        <v>0</v>
      </c>
    </row>
    <row r="117" spans="1:3" ht="15.6" hidden="1" x14ac:dyDescent="0.3">
      <c r="A117" s="44" t="s">
        <v>267</v>
      </c>
      <c r="B117" s="44" t="s">
        <v>268</v>
      </c>
      <c r="C117" s="71">
        <f>SUM(D117:U117)</f>
        <v>0</v>
      </c>
    </row>
    <row r="118" spans="1:3" ht="15.6" x14ac:dyDescent="0.3">
      <c r="A118" s="43" t="s">
        <v>269</v>
      </c>
      <c r="B118" s="43" t="s">
        <v>270</v>
      </c>
      <c r="C118" s="73">
        <f>C119+C121</f>
        <v>12000</v>
      </c>
    </row>
    <row r="119" spans="1:3" ht="15.6" hidden="1" x14ac:dyDescent="0.3">
      <c r="A119" s="43" t="s">
        <v>271</v>
      </c>
      <c r="B119" s="43" t="s">
        <v>272</v>
      </c>
      <c r="C119" s="73">
        <f>C120</f>
        <v>0</v>
      </c>
    </row>
    <row r="120" spans="1:3" ht="15.6" hidden="1" x14ac:dyDescent="0.3">
      <c r="A120" s="44" t="s">
        <v>273</v>
      </c>
      <c r="B120" s="44" t="s">
        <v>274</v>
      </c>
      <c r="C120" s="71">
        <f>SUM(D120:U120)</f>
        <v>0</v>
      </c>
    </row>
    <row r="121" spans="1:3" ht="15.6" x14ac:dyDescent="0.3">
      <c r="A121" s="43" t="s">
        <v>275</v>
      </c>
      <c r="B121" s="43" t="s">
        <v>276</v>
      </c>
      <c r="C121" s="73">
        <f>C122+C123+C124+C125</f>
        <v>12000</v>
      </c>
    </row>
    <row r="122" spans="1:3" ht="15.6" hidden="1" x14ac:dyDescent="0.3">
      <c r="A122" s="44" t="s">
        <v>277</v>
      </c>
      <c r="B122" s="44" t="s">
        <v>278</v>
      </c>
      <c r="C122" s="71">
        <f>SUM(D122:U122)</f>
        <v>0</v>
      </c>
    </row>
    <row r="123" spans="1:3" ht="15.6" hidden="1" x14ac:dyDescent="0.3">
      <c r="A123" s="44" t="s">
        <v>279</v>
      </c>
      <c r="B123" s="44" t="s">
        <v>280</v>
      </c>
      <c r="C123" s="71">
        <v>0</v>
      </c>
    </row>
    <row r="124" spans="1:3" ht="15.6" hidden="1" x14ac:dyDescent="0.3">
      <c r="A124" s="44" t="s">
        <v>370</v>
      </c>
      <c r="B124" s="44" t="s">
        <v>281</v>
      </c>
      <c r="C124" s="71">
        <v>0</v>
      </c>
    </row>
    <row r="125" spans="1:3" ht="15.6" x14ac:dyDescent="0.3">
      <c r="A125" s="44" t="s">
        <v>459</v>
      </c>
      <c r="B125" s="44" t="s">
        <v>460</v>
      </c>
      <c r="C125" s="205">
        <v>12000</v>
      </c>
    </row>
    <row r="126" spans="1:3" ht="15.6" hidden="1" x14ac:dyDescent="0.3">
      <c r="A126" s="43" t="s">
        <v>282</v>
      </c>
      <c r="B126" s="43" t="s">
        <v>283</v>
      </c>
      <c r="C126" s="73">
        <f>C127+C149+C168+C175</f>
        <v>0</v>
      </c>
    </row>
    <row r="127" spans="1:3" ht="15.6" hidden="1" x14ac:dyDescent="0.3">
      <c r="A127" s="43" t="s">
        <v>284</v>
      </c>
      <c r="B127" s="43" t="s">
        <v>285</v>
      </c>
      <c r="C127" s="73">
        <f>C128+C131+C133+C143+C147</f>
        <v>0</v>
      </c>
    </row>
    <row r="128" spans="1:3" ht="15.6" hidden="1" x14ac:dyDescent="0.3">
      <c r="A128" s="43" t="s">
        <v>286</v>
      </c>
      <c r="B128" s="43" t="s">
        <v>287</v>
      </c>
      <c r="C128" s="73">
        <f>C129+C130</f>
        <v>0</v>
      </c>
    </row>
    <row r="129" spans="1:3" ht="15.6" hidden="1" x14ac:dyDescent="0.3">
      <c r="A129" s="44" t="s">
        <v>288</v>
      </c>
      <c r="B129" s="44" t="s">
        <v>289</v>
      </c>
      <c r="C129" s="71">
        <f>SUM(D129:U129)</f>
        <v>0</v>
      </c>
    </row>
    <row r="130" spans="1:3" ht="15.6" hidden="1" x14ac:dyDescent="0.3">
      <c r="A130" s="44" t="s">
        <v>290</v>
      </c>
      <c r="B130" s="44" t="s">
        <v>291</v>
      </c>
      <c r="C130" s="71">
        <f>SUM(D130:U130)</f>
        <v>0</v>
      </c>
    </row>
    <row r="131" spans="1:3" ht="15.6" hidden="1" x14ac:dyDescent="0.3">
      <c r="A131" s="43" t="s">
        <v>292</v>
      </c>
      <c r="B131" s="43" t="s">
        <v>293</v>
      </c>
      <c r="C131" s="73">
        <f>C132</f>
        <v>0</v>
      </c>
    </row>
    <row r="132" spans="1:3" ht="15.6" hidden="1" x14ac:dyDescent="0.3">
      <c r="A132" s="44" t="s">
        <v>294</v>
      </c>
      <c r="B132" s="44" t="s">
        <v>295</v>
      </c>
      <c r="C132" s="71">
        <f>SUM(D132:U132)</f>
        <v>0</v>
      </c>
    </row>
    <row r="133" spans="1:3" ht="15.6" hidden="1" x14ac:dyDescent="0.3">
      <c r="A133" s="43" t="s">
        <v>296</v>
      </c>
      <c r="B133" s="43" t="s">
        <v>297</v>
      </c>
      <c r="C133" s="73">
        <f>C134+C135+C136+C137+C138+C139+C140+C141+C142</f>
        <v>0</v>
      </c>
    </row>
    <row r="134" spans="1:3" ht="15.6" hidden="1" x14ac:dyDescent="0.3">
      <c r="A134" s="44" t="s">
        <v>298</v>
      </c>
      <c r="B134" s="44" t="s">
        <v>299</v>
      </c>
      <c r="C134" s="71">
        <f t="shared" ref="C134:C142" si="4">SUM(D134:U134)</f>
        <v>0</v>
      </c>
    </row>
    <row r="135" spans="1:3" ht="15.6" hidden="1" x14ac:dyDescent="0.3">
      <c r="A135" s="44" t="s">
        <v>300</v>
      </c>
      <c r="B135" s="44" t="s">
        <v>301</v>
      </c>
      <c r="C135" s="71">
        <f t="shared" si="4"/>
        <v>0</v>
      </c>
    </row>
    <row r="136" spans="1:3" ht="15.6" hidden="1" x14ac:dyDescent="0.3">
      <c r="A136" s="44" t="s">
        <v>302</v>
      </c>
      <c r="B136" s="44" t="s">
        <v>303</v>
      </c>
      <c r="C136" s="71">
        <f t="shared" si="4"/>
        <v>0</v>
      </c>
    </row>
    <row r="137" spans="1:3" ht="15.6" hidden="1" x14ac:dyDescent="0.3">
      <c r="A137" s="44" t="s">
        <v>304</v>
      </c>
      <c r="B137" s="44" t="s">
        <v>305</v>
      </c>
      <c r="C137" s="71">
        <f t="shared" si="4"/>
        <v>0</v>
      </c>
    </row>
    <row r="138" spans="1:3" ht="15.6" hidden="1" x14ac:dyDescent="0.3">
      <c r="A138" s="44" t="s">
        <v>306</v>
      </c>
      <c r="B138" s="44" t="s">
        <v>307</v>
      </c>
      <c r="C138" s="71">
        <f t="shared" si="4"/>
        <v>0</v>
      </c>
    </row>
    <row r="139" spans="1:3" ht="15.6" hidden="1" x14ac:dyDescent="0.3">
      <c r="A139" s="44" t="s">
        <v>308</v>
      </c>
      <c r="B139" s="44" t="s">
        <v>309</v>
      </c>
      <c r="C139" s="71">
        <f t="shared" si="4"/>
        <v>0</v>
      </c>
    </row>
    <row r="140" spans="1:3" ht="15.6" hidden="1" x14ac:dyDescent="0.3">
      <c r="A140" s="44" t="s">
        <v>310</v>
      </c>
      <c r="B140" s="44" t="s">
        <v>311</v>
      </c>
      <c r="C140" s="71">
        <f t="shared" si="4"/>
        <v>0</v>
      </c>
    </row>
    <row r="141" spans="1:3" ht="15.6" hidden="1" x14ac:dyDescent="0.3">
      <c r="A141" s="44" t="s">
        <v>312</v>
      </c>
      <c r="B141" s="44" t="s">
        <v>313</v>
      </c>
      <c r="C141" s="71">
        <f t="shared" si="4"/>
        <v>0</v>
      </c>
    </row>
    <row r="142" spans="1:3" ht="15.6" hidden="1" x14ac:dyDescent="0.3">
      <c r="A142" s="44" t="s">
        <v>314</v>
      </c>
      <c r="B142" s="44" t="s">
        <v>315</v>
      </c>
      <c r="C142" s="71">
        <f t="shared" si="4"/>
        <v>0</v>
      </c>
    </row>
    <row r="143" spans="1:3" ht="15.6" hidden="1" x14ac:dyDescent="0.3">
      <c r="A143" s="43" t="s">
        <v>316</v>
      </c>
      <c r="B143" s="43" t="s">
        <v>317</v>
      </c>
      <c r="C143" s="73">
        <f>C144+C145+C146</f>
        <v>0</v>
      </c>
    </row>
    <row r="144" spans="1:3" ht="15.6" hidden="1" x14ac:dyDescent="0.3">
      <c r="A144" s="44" t="s">
        <v>318</v>
      </c>
      <c r="B144" s="44" t="s">
        <v>319</v>
      </c>
      <c r="C144" s="71">
        <f>SUM(D144:U144)</f>
        <v>0</v>
      </c>
    </row>
    <row r="145" spans="1:3" ht="15.6" hidden="1" x14ac:dyDescent="0.3">
      <c r="A145" s="44" t="s">
        <v>320</v>
      </c>
      <c r="B145" s="44" t="s">
        <v>321</v>
      </c>
      <c r="C145" s="71">
        <f>SUM(D145:U145)</f>
        <v>0</v>
      </c>
    </row>
    <row r="146" spans="1:3" ht="15.6" hidden="1" x14ac:dyDescent="0.3">
      <c r="A146" s="44" t="s">
        <v>322</v>
      </c>
      <c r="B146" s="44" t="s">
        <v>323</v>
      </c>
      <c r="C146" s="71">
        <f>SUM(D146:U146)</f>
        <v>0</v>
      </c>
    </row>
    <row r="147" spans="1:3" ht="15.6" hidden="1" x14ac:dyDescent="0.3">
      <c r="A147" s="43" t="s">
        <v>324</v>
      </c>
      <c r="B147" s="43" t="s">
        <v>325</v>
      </c>
      <c r="C147" s="73">
        <f>C148</f>
        <v>0</v>
      </c>
    </row>
    <row r="148" spans="1:3" ht="15.6" hidden="1" x14ac:dyDescent="0.3">
      <c r="A148" s="44" t="s">
        <v>326</v>
      </c>
      <c r="B148" s="44" t="s">
        <v>327</v>
      </c>
      <c r="C148" s="71">
        <f>SUM(D148:U148)</f>
        <v>0</v>
      </c>
    </row>
    <row r="149" spans="1:3" ht="15.6" hidden="1" x14ac:dyDescent="0.3">
      <c r="A149" s="43" t="s">
        <v>328</v>
      </c>
      <c r="B149" s="43" t="s">
        <v>329</v>
      </c>
      <c r="C149" s="73">
        <f>C150+C152+C162+C166</f>
        <v>0</v>
      </c>
    </row>
    <row r="150" spans="1:3" ht="15.6" hidden="1" x14ac:dyDescent="0.3">
      <c r="A150" s="43" t="s">
        <v>330</v>
      </c>
      <c r="B150" s="43" t="s">
        <v>293</v>
      </c>
      <c r="C150" s="73">
        <f>C151</f>
        <v>0</v>
      </c>
    </row>
    <row r="151" spans="1:3" ht="15.6" hidden="1" x14ac:dyDescent="0.3">
      <c r="A151" s="44" t="s">
        <v>331</v>
      </c>
      <c r="B151" s="44" t="s">
        <v>295</v>
      </c>
      <c r="C151" s="71">
        <f>SUM(D151:U151)</f>
        <v>0</v>
      </c>
    </row>
    <row r="152" spans="1:3" ht="15.6" hidden="1" x14ac:dyDescent="0.3">
      <c r="A152" s="43" t="s">
        <v>332</v>
      </c>
      <c r="B152" s="43" t="s">
        <v>297</v>
      </c>
      <c r="C152" s="73">
        <f>C153+C154+C155+C156+C157+C158+C159+C160+C161</f>
        <v>0</v>
      </c>
    </row>
    <row r="153" spans="1:3" ht="15.6" hidden="1" x14ac:dyDescent="0.3">
      <c r="A153" s="44" t="s">
        <v>333</v>
      </c>
      <c r="B153" s="44" t="s">
        <v>299</v>
      </c>
      <c r="C153" s="71">
        <f t="shared" ref="C153:C161" si="5">SUM(D153:U153)</f>
        <v>0</v>
      </c>
    </row>
    <row r="154" spans="1:3" ht="15.6" hidden="1" x14ac:dyDescent="0.3">
      <c r="A154" s="44" t="s">
        <v>334</v>
      </c>
      <c r="B154" s="44" t="s">
        <v>301</v>
      </c>
      <c r="C154" s="71">
        <f t="shared" si="5"/>
        <v>0</v>
      </c>
    </row>
    <row r="155" spans="1:3" ht="15.6" hidden="1" x14ac:dyDescent="0.3">
      <c r="A155" s="44" t="s">
        <v>335</v>
      </c>
      <c r="B155" s="44" t="s">
        <v>303</v>
      </c>
      <c r="C155" s="71">
        <f t="shared" si="5"/>
        <v>0</v>
      </c>
    </row>
    <row r="156" spans="1:3" ht="15.6" hidden="1" x14ac:dyDescent="0.3">
      <c r="A156" s="44" t="s">
        <v>336</v>
      </c>
      <c r="B156" s="44" t="s">
        <v>305</v>
      </c>
      <c r="C156" s="71">
        <f t="shared" si="5"/>
        <v>0</v>
      </c>
    </row>
    <row r="157" spans="1:3" ht="15.6" hidden="1" x14ac:dyDescent="0.3">
      <c r="A157" s="44" t="s">
        <v>337</v>
      </c>
      <c r="B157" s="44" t="s">
        <v>307</v>
      </c>
      <c r="C157" s="71">
        <f t="shared" si="5"/>
        <v>0</v>
      </c>
    </row>
    <row r="158" spans="1:3" ht="15.6" hidden="1" x14ac:dyDescent="0.3">
      <c r="A158" s="44" t="s">
        <v>338</v>
      </c>
      <c r="B158" s="44" t="s">
        <v>309</v>
      </c>
      <c r="C158" s="71">
        <f t="shared" si="5"/>
        <v>0</v>
      </c>
    </row>
    <row r="159" spans="1:3" ht="15.6" hidden="1" x14ac:dyDescent="0.3">
      <c r="A159" s="44" t="s">
        <v>339</v>
      </c>
      <c r="B159" s="44" t="s">
        <v>311</v>
      </c>
      <c r="C159" s="71">
        <f t="shared" si="5"/>
        <v>0</v>
      </c>
    </row>
    <row r="160" spans="1:3" ht="15.6" hidden="1" x14ac:dyDescent="0.3">
      <c r="A160" s="44" t="s">
        <v>340</v>
      </c>
      <c r="B160" s="44" t="s">
        <v>313</v>
      </c>
      <c r="C160" s="71">
        <f t="shared" si="5"/>
        <v>0</v>
      </c>
    </row>
    <row r="161" spans="1:3" ht="15.6" hidden="1" x14ac:dyDescent="0.3">
      <c r="A161" s="44" t="s">
        <v>341</v>
      </c>
      <c r="B161" s="44" t="s">
        <v>315</v>
      </c>
      <c r="C161" s="71">
        <f t="shared" si="5"/>
        <v>0</v>
      </c>
    </row>
    <row r="162" spans="1:3" ht="15.6" hidden="1" x14ac:dyDescent="0.3">
      <c r="A162" s="43" t="s">
        <v>342</v>
      </c>
      <c r="B162" s="43" t="s">
        <v>317</v>
      </c>
      <c r="C162" s="73">
        <f>C163+C164+C165</f>
        <v>0</v>
      </c>
    </row>
    <row r="163" spans="1:3" ht="15.6" hidden="1" x14ac:dyDescent="0.3">
      <c r="A163" s="44" t="s">
        <v>343</v>
      </c>
      <c r="B163" s="44" t="s">
        <v>319</v>
      </c>
      <c r="C163" s="71">
        <f>SUM(D163:U163)</f>
        <v>0</v>
      </c>
    </row>
    <row r="164" spans="1:3" ht="15.6" hidden="1" x14ac:dyDescent="0.3">
      <c r="A164" s="44" t="s">
        <v>344</v>
      </c>
      <c r="B164" s="44" t="s">
        <v>321</v>
      </c>
      <c r="C164" s="71">
        <f>SUM(D164:U164)</f>
        <v>0</v>
      </c>
    </row>
    <row r="165" spans="1:3" ht="15.6" hidden="1" x14ac:dyDescent="0.3">
      <c r="A165" s="44" t="s">
        <v>345</v>
      </c>
      <c r="B165" s="44" t="s">
        <v>323</v>
      </c>
      <c r="C165" s="71">
        <f>SUM(D165:U165)</f>
        <v>0</v>
      </c>
    </row>
    <row r="166" spans="1:3" ht="15.6" hidden="1" x14ac:dyDescent="0.3">
      <c r="A166" s="43" t="s">
        <v>346</v>
      </c>
      <c r="B166" s="43" t="s">
        <v>325</v>
      </c>
      <c r="C166" s="73">
        <f>C167</f>
        <v>0</v>
      </c>
    </row>
    <row r="167" spans="1:3" ht="15.6" hidden="1" x14ac:dyDescent="0.3">
      <c r="A167" s="44" t="s">
        <v>347</v>
      </c>
      <c r="B167" s="44" t="s">
        <v>327</v>
      </c>
      <c r="C167" s="71">
        <f>SUM(D167:U167)</f>
        <v>0</v>
      </c>
    </row>
    <row r="168" spans="1:3" ht="15.6" hidden="1" x14ac:dyDescent="0.3">
      <c r="A168" s="43" t="s">
        <v>348</v>
      </c>
      <c r="B168" s="43" t="s">
        <v>349</v>
      </c>
      <c r="C168" s="73">
        <f>C169+C173</f>
        <v>0</v>
      </c>
    </row>
    <row r="169" spans="1:3" ht="15.6" hidden="1" x14ac:dyDescent="0.3">
      <c r="A169" s="43" t="s">
        <v>350</v>
      </c>
      <c r="B169" s="43" t="s">
        <v>351</v>
      </c>
      <c r="C169" s="73">
        <f>C170+C171+C172</f>
        <v>0</v>
      </c>
    </row>
    <row r="170" spans="1:3" ht="15.6" hidden="1" x14ac:dyDescent="0.3">
      <c r="A170" s="44" t="s">
        <v>352</v>
      </c>
      <c r="B170" s="44" t="s">
        <v>353</v>
      </c>
      <c r="C170" s="71">
        <f>SUM(D170:U170)</f>
        <v>0</v>
      </c>
    </row>
    <row r="171" spans="1:3" ht="15.6" hidden="1" x14ac:dyDescent="0.3">
      <c r="A171" s="44" t="s">
        <v>354</v>
      </c>
      <c r="B171" s="44" t="s">
        <v>355</v>
      </c>
      <c r="C171" s="71">
        <f>SUM(D171:U171)</f>
        <v>0</v>
      </c>
    </row>
    <row r="172" spans="1:3" ht="15.6" hidden="1" x14ac:dyDescent="0.3">
      <c r="A172" s="44" t="s">
        <v>356</v>
      </c>
      <c r="B172" s="44" t="s">
        <v>357</v>
      </c>
      <c r="C172" s="71">
        <f>SUM(D172:U172)</f>
        <v>0</v>
      </c>
    </row>
    <row r="173" spans="1:3" ht="15.6" hidden="1" x14ac:dyDescent="0.3">
      <c r="A173" s="43" t="s">
        <v>358</v>
      </c>
      <c r="B173" s="43" t="s">
        <v>359</v>
      </c>
      <c r="C173" s="73">
        <f>C174</f>
        <v>0</v>
      </c>
    </row>
    <row r="174" spans="1:3" ht="15.6" hidden="1" x14ac:dyDescent="0.3">
      <c r="A174" s="44" t="s">
        <v>360</v>
      </c>
      <c r="B174" s="44" t="s">
        <v>361</v>
      </c>
      <c r="C174" s="71">
        <f>SUM(D174:U174)</f>
        <v>0</v>
      </c>
    </row>
    <row r="175" spans="1:3" ht="15.6" hidden="1" x14ac:dyDescent="0.3">
      <c r="A175" s="43" t="s">
        <v>362</v>
      </c>
      <c r="B175" s="43" t="s">
        <v>363</v>
      </c>
      <c r="C175" s="73">
        <f>C176</f>
        <v>0</v>
      </c>
    </row>
    <row r="176" spans="1:3" ht="15.6" hidden="1" x14ac:dyDescent="0.3">
      <c r="A176" s="43" t="s">
        <v>364</v>
      </c>
      <c r="B176" s="43" t="s">
        <v>365</v>
      </c>
      <c r="C176" s="73">
        <f>C177</f>
        <v>0</v>
      </c>
    </row>
    <row r="177" spans="1:3" ht="15.6" hidden="1" x14ac:dyDescent="0.3">
      <c r="A177" s="44" t="s">
        <v>366</v>
      </c>
      <c r="B177" s="44" t="s">
        <v>367</v>
      </c>
      <c r="C177" s="71">
        <f>SUM(D177:U177)</f>
        <v>0</v>
      </c>
    </row>
    <row r="178" spans="1:3" x14ac:dyDescent="0.3">
      <c r="A178" s="41"/>
      <c r="B178" s="41"/>
      <c r="C178" s="74"/>
    </row>
  </sheetData>
  <autoFilter ref="A3:C177">
    <filterColumn colId="2">
      <filters>
        <filter val="12.000"/>
        <filter val="2.000"/>
        <filter val="21.000"/>
        <filter val="3.000"/>
        <filter val="9.000"/>
      </filters>
    </filterColumn>
  </autoFilter>
  <mergeCells count="1">
    <mergeCell ref="A1:C2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6"/>
  <sheetViews>
    <sheetView view="pageBreakPreview" zoomScaleSheetLayoutView="100" workbookViewId="0">
      <pane ySplit="9" topLeftCell="A10" activePane="bottomLeft" state="frozen"/>
      <selection pane="bottomLeft" activeCell="C178" sqref="C178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3.33203125" style="47" bestFit="1" customWidth="1"/>
    <col min="4" max="4" width="29.33203125" style="42" bestFit="1" customWidth="1"/>
    <col min="5" max="16384" width="8.6640625" style="42"/>
  </cols>
  <sheetData>
    <row r="1" spans="1:3" ht="15" customHeight="1" x14ac:dyDescent="0.3">
      <c r="A1" s="287" t="s">
        <v>377</v>
      </c>
      <c r="B1" s="287"/>
      <c r="C1" s="287"/>
    </row>
    <row r="2" spans="1:3" ht="15" customHeight="1" x14ac:dyDescent="0.3">
      <c r="A2" s="289"/>
      <c r="B2" s="289"/>
      <c r="C2" s="289"/>
    </row>
    <row r="3" spans="1:3" ht="15" customHeight="1" x14ac:dyDescent="0.3">
      <c r="A3" s="64" t="s">
        <v>380</v>
      </c>
      <c r="B3" s="64" t="s">
        <v>378</v>
      </c>
      <c r="C3" s="65">
        <f>C4</f>
        <v>12000</v>
      </c>
    </row>
    <row r="4" spans="1:3" ht="15" customHeight="1" x14ac:dyDescent="0.3">
      <c r="A4" s="66" t="s">
        <v>53</v>
      </c>
      <c r="B4" s="66" t="s">
        <v>54</v>
      </c>
      <c r="C4" s="67">
        <f>C5</f>
        <v>12000</v>
      </c>
    </row>
    <row r="5" spans="1:3" ht="15" customHeight="1" x14ac:dyDescent="0.3">
      <c r="A5" s="66" t="s">
        <v>55</v>
      </c>
      <c r="B5" s="66" t="s">
        <v>56</v>
      </c>
      <c r="C5" s="67">
        <f>C6+C124</f>
        <v>12000</v>
      </c>
    </row>
    <row r="6" spans="1:3" ht="15" customHeight="1" x14ac:dyDescent="0.3">
      <c r="A6" s="66" t="s">
        <v>57</v>
      </c>
      <c r="B6" s="66" t="s">
        <v>58</v>
      </c>
      <c r="C6" s="67">
        <f>C7+C29+C47+C54+C108+C115+C117</f>
        <v>12000</v>
      </c>
    </row>
    <row r="7" spans="1:3" ht="15" customHeight="1" x14ac:dyDescent="0.3">
      <c r="A7" s="66" t="s">
        <v>59</v>
      </c>
      <c r="B7" s="66" t="s">
        <v>60</v>
      </c>
      <c r="C7" s="67">
        <f>C8+C27</f>
        <v>3600</v>
      </c>
    </row>
    <row r="8" spans="1:3" ht="15" hidden="1" customHeight="1" x14ac:dyDescent="0.3">
      <c r="A8" s="66" t="s">
        <v>61</v>
      </c>
      <c r="B8" s="66" t="s">
        <v>62</v>
      </c>
      <c r="C8" s="67">
        <f>C9+C18+C22</f>
        <v>0</v>
      </c>
    </row>
    <row r="9" spans="1:3" ht="15" hidden="1" customHeight="1" x14ac:dyDescent="0.3">
      <c r="A9" s="62" t="s">
        <v>63</v>
      </c>
      <c r="B9" s="62" t="s">
        <v>64</v>
      </c>
      <c r="C9" s="63">
        <f>C10+C11+C12+C13+C14+C15+C16+C17</f>
        <v>0</v>
      </c>
    </row>
    <row r="10" spans="1:3" ht="15" hidden="1" customHeight="1" x14ac:dyDescent="0.3">
      <c r="A10" s="51" t="s">
        <v>65</v>
      </c>
      <c r="B10" s="51" t="s">
        <v>18</v>
      </c>
      <c r="C10" s="52">
        <f t="shared" ref="C10:C17" si="0">SUM(E10:AC10)</f>
        <v>0</v>
      </c>
    </row>
    <row r="11" spans="1:3" ht="15" hidden="1" customHeight="1" x14ac:dyDescent="0.3">
      <c r="A11" s="51" t="s">
        <v>66</v>
      </c>
      <c r="B11" s="51" t="s">
        <v>67</v>
      </c>
      <c r="C11" s="52">
        <f t="shared" si="0"/>
        <v>0</v>
      </c>
    </row>
    <row r="12" spans="1:3" ht="15" hidden="1" customHeight="1" x14ac:dyDescent="0.3">
      <c r="A12" s="51" t="s">
        <v>68</v>
      </c>
      <c r="B12" s="51" t="s">
        <v>69</v>
      </c>
      <c r="C12" s="52">
        <f t="shared" si="0"/>
        <v>0</v>
      </c>
    </row>
    <row r="13" spans="1:3" ht="15" hidden="1" customHeight="1" x14ac:dyDescent="0.3">
      <c r="A13" s="51" t="s">
        <v>70</v>
      </c>
      <c r="B13" s="51" t="s">
        <v>71</v>
      </c>
      <c r="C13" s="52">
        <f t="shared" si="0"/>
        <v>0</v>
      </c>
    </row>
    <row r="14" spans="1:3" ht="15" hidden="1" customHeight="1" x14ac:dyDescent="0.3">
      <c r="A14" s="51" t="s">
        <v>72</v>
      </c>
      <c r="B14" s="51" t="s">
        <v>73</v>
      </c>
      <c r="C14" s="52">
        <f t="shared" si="0"/>
        <v>0</v>
      </c>
    </row>
    <row r="15" spans="1:3" ht="15" hidden="1" customHeight="1" x14ac:dyDescent="0.3">
      <c r="A15" s="51" t="s">
        <v>74</v>
      </c>
      <c r="B15" s="51" t="s">
        <v>75</v>
      </c>
      <c r="C15" s="52">
        <f t="shared" si="0"/>
        <v>0</v>
      </c>
    </row>
    <row r="16" spans="1:3" ht="15" hidden="1" customHeight="1" x14ac:dyDescent="0.3">
      <c r="A16" s="51" t="s">
        <v>76</v>
      </c>
      <c r="B16" s="51" t="s">
        <v>77</v>
      </c>
      <c r="C16" s="52">
        <f t="shared" si="0"/>
        <v>0</v>
      </c>
    </row>
    <row r="17" spans="1:3" ht="15" hidden="1" customHeight="1" x14ac:dyDescent="0.3">
      <c r="A17" s="51" t="s">
        <v>78</v>
      </c>
      <c r="B17" s="51" t="s">
        <v>79</v>
      </c>
      <c r="C17" s="52">
        <f t="shared" si="0"/>
        <v>0</v>
      </c>
    </row>
    <row r="18" spans="1:3" ht="15" hidden="1" customHeight="1" x14ac:dyDescent="0.3">
      <c r="A18" s="54" t="s">
        <v>80</v>
      </c>
      <c r="B18" s="54" t="s">
        <v>81</v>
      </c>
      <c r="C18" s="55">
        <f>C19+C20+C21</f>
        <v>0</v>
      </c>
    </row>
    <row r="19" spans="1:3" ht="15" hidden="1" customHeight="1" x14ac:dyDescent="0.3">
      <c r="A19" s="51" t="s">
        <v>82</v>
      </c>
      <c r="B19" s="51" t="s">
        <v>83</v>
      </c>
      <c r="C19" s="52">
        <f>SUM(E19:AC19)</f>
        <v>0</v>
      </c>
    </row>
    <row r="20" spans="1:3" ht="15" hidden="1" customHeight="1" x14ac:dyDescent="0.3">
      <c r="A20" s="51" t="s">
        <v>84</v>
      </c>
      <c r="B20" s="51" t="s">
        <v>85</v>
      </c>
      <c r="C20" s="52">
        <f>SUM(E20:AC20)</f>
        <v>0</v>
      </c>
    </row>
    <row r="21" spans="1:3" ht="15" hidden="1" customHeight="1" x14ac:dyDescent="0.3">
      <c r="A21" s="51" t="s">
        <v>86</v>
      </c>
      <c r="B21" s="51" t="s">
        <v>87</v>
      </c>
      <c r="C21" s="52">
        <f>SUM(E21:AC21)</f>
        <v>0</v>
      </c>
    </row>
    <row r="22" spans="1:3" ht="15" hidden="1" customHeight="1" x14ac:dyDescent="0.3">
      <c r="A22" s="54" t="s">
        <v>88</v>
      </c>
      <c r="B22" s="54" t="s">
        <v>89</v>
      </c>
      <c r="C22" s="55">
        <f>C23+C24+C25+C26</f>
        <v>0</v>
      </c>
    </row>
    <row r="23" spans="1:3" ht="15" hidden="1" customHeight="1" x14ac:dyDescent="0.3">
      <c r="A23" s="51" t="s">
        <v>90</v>
      </c>
      <c r="B23" s="51" t="s">
        <v>91</v>
      </c>
      <c r="C23" s="52">
        <f>SUM(E23:AC23)</f>
        <v>0</v>
      </c>
    </row>
    <row r="24" spans="1:3" ht="15" hidden="1" customHeight="1" x14ac:dyDescent="0.3">
      <c r="A24" s="51" t="s">
        <v>92</v>
      </c>
      <c r="B24" s="51" t="s">
        <v>93</v>
      </c>
      <c r="C24" s="52">
        <f>SUM(E24:AC24)</f>
        <v>0</v>
      </c>
    </row>
    <row r="25" spans="1:3" ht="15" hidden="1" customHeight="1" x14ac:dyDescent="0.3">
      <c r="A25" s="51" t="s">
        <v>94</v>
      </c>
      <c r="B25" s="51" t="s">
        <v>95</v>
      </c>
      <c r="C25" s="52">
        <f>SUM(E25:AC25)</f>
        <v>0</v>
      </c>
    </row>
    <row r="26" spans="1:3" ht="15" hidden="1" customHeight="1" x14ac:dyDescent="0.3">
      <c r="A26" s="51" t="s">
        <v>96</v>
      </c>
      <c r="B26" s="51" t="s">
        <v>97</v>
      </c>
      <c r="C26" s="52">
        <f>SUM(E26:AC26)</f>
        <v>0</v>
      </c>
    </row>
    <row r="27" spans="1:3" ht="15" customHeight="1" x14ac:dyDescent="0.3">
      <c r="A27" s="54" t="s">
        <v>98</v>
      </c>
      <c r="B27" s="54" t="s">
        <v>99</v>
      </c>
      <c r="C27" s="55">
        <f>C28</f>
        <v>3600</v>
      </c>
    </row>
    <row r="28" spans="1:3" ht="15" customHeight="1" x14ac:dyDescent="0.3">
      <c r="A28" s="51" t="s">
        <v>100</v>
      </c>
      <c r="B28" s="51" t="s">
        <v>101</v>
      </c>
      <c r="C28" s="132">
        <v>3600</v>
      </c>
    </row>
    <row r="29" spans="1:3" ht="15" hidden="1" customHeight="1" x14ac:dyDescent="0.3">
      <c r="A29" s="54" t="s">
        <v>102</v>
      </c>
      <c r="B29" s="54" t="s">
        <v>48</v>
      </c>
      <c r="C29" s="55">
        <f>C30</f>
        <v>0</v>
      </c>
    </row>
    <row r="30" spans="1:3" ht="15" hidden="1" customHeight="1" x14ac:dyDescent="0.3">
      <c r="A30" s="54" t="s">
        <v>103</v>
      </c>
      <c r="B30" s="54" t="s">
        <v>48</v>
      </c>
      <c r="C30" s="55">
        <f>C31+C32+C33+C34+C35+C36+C37+C38+C39+C40+C41+C42+C43+C44+C45+C46</f>
        <v>0</v>
      </c>
    </row>
    <row r="31" spans="1:3" ht="15" hidden="1" customHeight="1" x14ac:dyDescent="0.3">
      <c r="A31" s="51" t="s">
        <v>104</v>
      </c>
      <c r="B31" s="51" t="s">
        <v>105</v>
      </c>
      <c r="C31" s="53">
        <v>0</v>
      </c>
    </row>
    <row r="32" spans="1:3" ht="15" hidden="1" customHeight="1" x14ac:dyDescent="0.3">
      <c r="A32" s="51" t="s">
        <v>106</v>
      </c>
      <c r="B32" s="51" t="s">
        <v>107</v>
      </c>
      <c r="C32" s="52">
        <f t="shared" ref="C32:C45" si="1">SUM(E32:AC32)</f>
        <v>0</v>
      </c>
    </row>
    <row r="33" spans="1:3" ht="15" hidden="1" customHeight="1" x14ac:dyDescent="0.3">
      <c r="A33" s="51" t="s">
        <v>108</v>
      </c>
      <c r="B33" s="51" t="s">
        <v>109</v>
      </c>
      <c r="C33" s="52">
        <f t="shared" si="1"/>
        <v>0</v>
      </c>
    </row>
    <row r="34" spans="1:3" ht="15" hidden="1" customHeight="1" x14ac:dyDescent="0.3">
      <c r="A34" s="51" t="s">
        <v>110</v>
      </c>
      <c r="B34" s="51" t="s">
        <v>111</v>
      </c>
      <c r="C34" s="52">
        <f t="shared" si="1"/>
        <v>0</v>
      </c>
    </row>
    <row r="35" spans="1:3" ht="15" hidden="1" customHeight="1" x14ac:dyDescent="0.3">
      <c r="A35" s="51" t="s">
        <v>112</v>
      </c>
      <c r="B35" s="51" t="s">
        <v>113</v>
      </c>
      <c r="C35" s="52">
        <f t="shared" si="1"/>
        <v>0</v>
      </c>
    </row>
    <row r="36" spans="1:3" ht="15" hidden="1" customHeight="1" x14ac:dyDescent="0.3">
      <c r="A36" s="51" t="s">
        <v>114</v>
      </c>
      <c r="B36" s="51" t="s">
        <v>115</v>
      </c>
      <c r="C36" s="52">
        <f t="shared" si="1"/>
        <v>0</v>
      </c>
    </row>
    <row r="37" spans="1:3" ht="15" hidden="1" customHeight="1" x14ac:dyDescent="0.3">
      <c r="A37" s="51" t="s">
        <v>116</v>
      </c>
      <c r="B37" s="51" t="s">
        <v>117</v>
      </c>
      <c r="C37" s="52">
        <f t="shared" si="1"/>
        <v>0</v>
      </c>
    </row>
    <row r="38" spans="1:3" ht="15" hidden="1" customHeight="1" x14ac:dyDescent="0.3">
      <c r="A38" s="51" t="s">
        <v>118</v>
      </c>
      <c r="B38" s="51" t="s">
        <v>119</v>
      </c>
      <c r="C38" s="52">
        <f t="shared" si="1"/>
        <v>0</v>
      </c>
    </row>
    <row r="39" spans="1:3" ht="15" hidden="1" customHeight="1" x14ac:dyDescent="0.3">
      <c r="A39" s="51" t="s">
        <v>120</v>
      </c>
      <c r="B39" s="51" t="s">
        <v>121</v>
      </c>
      <c r="C39" s="52">
        <f t="shared" si="1"/>
        <v>0</v>
      </c>
    </row>
    <row r="40" spans="1:3" ht="15" hidden="1" customHeight="1" x14ac:dyDescent="0.3">
      <c r="A40" s="51" t="s">
        <v>122</v>
      </c>
      <c r="B40" s="51" t="s">
        <v>123</v>
      </c>
      <c r="C40" s="52">
        <f t="shared" si="1"/>
        <v>0</v>
      </c>
    </row>
    <row r="41" spans="1:3" ht="15" hidden="1" customHeight="1" x14ac:dyDescent="0.3">
      <c r="A41" s="51" t="s">
        <v>124</v>
      </c>
      <c r="B41" s="51" t="s">
        <v>125</v>
      </c>
      <c r="C41" s="52">
        <f t="shared" si="1"/>
        <v>0</v>
      </c>
    </row>
    <row r="42" spans="1:3" ht="15" hidden="1" customHeight="1" x14ac:dyDescent="0.3">
      <c r="A42" s="51" t="s">
        <v>126</v>
      </c>
      <c r="B42" s="51" t="s">
        <v>127</v>
      </c>
      <c r="C42" s="52">
        <f t="shared" si="1"/>
        <v>0</v>
      </c>
    </row>
    <row r="43" spans="1:3" ht="15" hidden="1" customHeight="1" x14ac:dyDescent="0.3">
      <c r="A43" s="51" t="s">
        <v>128</v>
      </c>
      <c r="B43" s="51" t="s">
        <v>129</v>
      </c>
      <c r="C43" s="52">
        <f t="shared" si="1"/>
        <v>0</v>
      </c>
    </row>
    <row r="44" spans="1:3" ht="15" hidden="1" customHeight="1" x14ac:dyDescent="0.3">
      <c r="A44" s="51" t="s">
        <v>130</v>
      </c>
      <c r="B44" s="51" t="s">
        <v>131</v>
      </c>
      <c r="C44" s="52">
        <f t="shared" si="1"/>
        <v>0</v>
      </c>
    </row>
    <row r="45" spans="1:3" ht="15" hidden="1" customHeight="1" x14ac:dyDescent="0.3">
      <c r="A45" s="51" t="s">
        <v>132</v>
      </c>
      <c r="B45" s="51" t="s">
        <v>133</v>
      </c>
      <c r="C45" s="52">
        <f t="shared" si="1"/>
        <v>0</v>
      </c>
    </row>
    <row r="46" spans="1:3" ht="15" hidden="1" customHeight="1" x14ac:dyDescent="0.3">
      <c r="A46" s="51" t="s">
        <v>134</v>
      </c>
      <c r="B46" s="51" t="s">
        <v>135</v>
      </c>
      <c r="C46" s="53">
        <v>0</v>
      </c>
    </row>
    <row r="47" spans="1:3" ht="15" hidden="1" customHeight="1" x14ac:dyDescent="0.3">
      <c r="A47" s="54" t="s">
        <v>136</v>
      </c>
      <c r="B47" s="54" t="s">
        <v>137</v>
      </c>
      <c r="C47" s="55">
        <f>C48+C52</f>
        <v>0</v>
      </c>
    </row>
    <row r="48" spans="1:3" ht="15" hidden="1" customHeight="1" x14ac:dyDescent="0.3">
      <c r="A48" s="54" t="s">
        <v>138</v>
      </c>
      <c r="B48" s="54" t="s">
        <v>139</v>
      </c>
      <c r="C48" s="55">
        <f>C49+C50+C51</f>
        <v>0</v>
      </c>
    </row>
    <row r="49" spans="1:3" ht="15" hidden="1" customHeight="1" x14ac:dyDescent="0.3">
      <c r="A49" s="51" t="s">
        <v>140</v>
      </c>
      <c r="B49" s="51" t="s">
        <v>141</v>
      </c>
      <c r="C49" s="52">
        <f>SUM(E49:AC49)</f>
        <v>0</v>
      </c>
    </row>
    <row r="50" spans="1:3" ht="15" hidden="1" customHeight="1" x14ac:dyDescent="0.3">
      <c r="A50" s="51" t="s">
        <v>142</v>
      </c>
      <c r="B50" s="51" t="s">
        <v>143</v>
      </c>
      <c r="C50" s="52">
        <f>SUM(E50:AC50)</f>
        <v>0</v>
      </c>
    </row>
    <row r="51" spans="1:3" ht="15" hidden="1" customHeight="1" x14ac:dyDescent="0.3">
      <c r="A51" s="51" t="s">
        <v>144</v>
      </c>
      <c r="B51" s="51" t="s">
        <v>145</v>
      </c>
      <c r="C51" s="52">
        <f>SUM(E51:AC51)</f>
        <v>0</v>
      </c>
    </row>
    <row r="52" spans="1:3" ht="15" hidden="1" customHeight="1" x14ac:dyDescent="0.3">
      <c r="A52" s="54" t="s">
        <v>146</v>
      </c>
      <c r="B52" s="54" t="s">
        <v>99</v>
      </c>
      <c r="C52" s="55">
        <f>C53</f>
        <v>0</v>
      </c>
    </row>
    <row r="53" spans="1:3" ht="15" hidden="1" customHeight="1" x14ac:dyDescent="0.3">
      <c r="A53" s="51" t="s">
        <v>147</v>
      </c>
      <c r="B53" s="51" t="s">
        <v>148</v>
      </c>
      <c r="C53" s="52">
        <f>SUM(E53:AC53)</f>
        <v>0</v>
      </c>
    </row>
    <row r="54" spans="1:3" ht="15" customHeight="1" x14ac:dyDescent="0.3">
      <c r="A54" s="54" t="s">
        <v>149</v>
      </c>
      <c r="B54" s="54" t="s">
        <v>150</v>
      </c>
      <c r="C54" s="55">
        <f>C55+C60+C65+C74+C105</f>
        <v>8400</v>
      </c>
    </row>
    <row r="55" spans="1:3" ht="15" hidden="1" customHeight="1" x14ac:dyDescent="0.3">
      <c r="A55" s="54" t="s">
        <v>151</v>
      </c>
      <c r="B55" s="54" t="s">
        <v>152</v>
      </c>
      <c r="C55" s="55">
        <f>C56+C57+C58+C59</f>
        <v>0</v>
      </c>
    </row>
    <row r="56" spans="1:3" ht="15" hidden="1" customHeight="1" x14ac:dyDescent="0.3">
      <c r="A56" s="51" t="s">
        <v>153</v>
      </c>
      <c r="B56" s="51" t="s">
        <v>154</v>
      </c>
      <c r="C56" s="53">
        <v>0</v>
      </c>
    </row>
    <row r="57" spans="1:3" ht="15" hidden="1" customHeight="1" x14ac:dyDescent="0.3">
      <c r="A57" s="51" t="s">
        <v>155</v>
      </c>
      <c r="B57" s="51" t="s">
        <v>156</v>
      </c>
      <c r="C57" s="53">
        <v>0</v>
      </c>
    </row>
    <row r="58" spans="1:3" ht="15" hidden="1" customHeight="1" x14ac:dyDescent="0.3">
      <c r="A58" s="51" t="s">
        <v>157</v>
      </c>
      <c r="B58" s="51" t="s">
        <v>158</v>
      </c>
      <c r="C58" s="52">
        <f>SUM(E58:AC58)</f>
        <v>0</v>
      </c>
    </row>
    <row r="59" spans="1:3" ht="15" hidden="1" customHeight="1" x14ac:dyDescent="0.3">
      <c r="A59" s="51" t="s">
        <v>159</v>
      </c>
      <c r="B59" s="51" t="s">
        <v>160</v>
      </c>
      <c r="C59" s="52">
        <f>SUM(E59:AC59)</f>
        <v>0</v>
      </c>
    </row>
    <row r="60" spans="1:3" ht="15" hidden="1" customHeight="1" x14ac:dyDescent="0.3">
      <c r="A60" s="54" t="s">
        <v>161</v>
      </c>
      <c r="B60" s="54" t="s">
        <v>162</v>
      </c>
      <c r="C60" s="55">
        <f>C61+C62+C63+C64</f>
        <v>0</v>
      </c>
    </row>
    <row r="61" spans="1:3" ht="15" hidden="1" customHeight="1" x14ac:dyDescent="0.3">
      <c r="A61" s="51" t="s">
        <v>163</v>
      </c>
      <c r="B61" s="51" t="s">
        <v>164</v>
      </c>
      <c r="C61" s="52">
        <f>SUM(E61:AC61)</f>
        <v>0</v>
      </c>
    </row>
    <row r="62" spans="1:3" ht="15" hidden="1" customHeight="1" x14ac:dyDescent="0.3">
      <c r="A62" s="51" t="s">
        <v>165</v>
      </c>
      <c r="B62" s="51" t="s">
        <v>166</v>
      </c>
      <c r="C62" s="52">
        <f>SUM(E62:AC62)</f>
        <v>0</v>
      </c>
    </row>
    <row r="63" spans="1:3" ht="15" hidden="1" customHeight="1" x14ac:dyDescent="0.3">
      <c r="A63" s="51" t="s">
        <v>167</v>
      </c>
      <c r="B63" s="51" t="s">
        <v>168</v>
      </c>
      <c r="C63" s="52">
        <f>SUM(E63:AC63)</f>
        <v>0</v>
      </c>
    </row>
    <row r="64" spans="1:3" ht="15" hidden="1" customHeight="1" x14ac:dyDescent="0.3">
      <c r="A64" s="51" t="s">
        <v>169</v>
      </c>
      <c r="B64" s="51" t="s">
        <v>170</v>
      </c>
      <c r="C64" s="53">
        <v>0</v>
      </c>
    </row>
    <row r="65" spans="1:3" ht="15" hidden="1" customHeight="1" x14ac:dyDescent="0.3">
      <c r="A65" s="54" t="s">
        <v>171</v>
      </c>
      <c r="B65" s="54" t="s">
        <v>172</v>
      </c>
      <c r="C65" s="55">
        <f>C66+C67+C68+C69+C70+C71+C72+C73</f>
        <v>0</v>
      </c>
    </row>
    <row r="66" spans="1:3" ht="15" hidden="1" customHeight="1" x14ac:dyDescent="0.3">
      <c r="A66" s="51" t="s">
        <v>173</v>
      </c>
      <c r="B66" s="51" t="s">
        <v>174</v>
      </c>
      <c r="C66" s="52">
        <f t="shared" ref="C66:C73" si="2">SUM(E66:AC66)</f>
        <v>0</v>
      </c>
    </row>
    <row r="67" spans="1:3" ht="15" hidden="1" customHeight="1" x14ac:dyDescent="0.3">
      <c r="A67" s="51" t="s">
        <v>175</v>
      </c>
      <c r="B67" s="51" t="s">
        <v>176</v>
      </c>
      <c r="C67" s="52">
        <f t="shared" si="2"/>
        <v>0</v>
      </c>
    </row>
    <row r="68" spans="1:3" ht="15" hidden="1" customHeight="1" x14ac:dyDescent="0.3">
      <c r="A68" s="51" t="s">
        <v>177</v>
      </c>
      <c r="B68" s="51" t="s">
        <v>178</v>
      </c>
      <c r="C68" s="52">
        <f t="shared" si="2"/>
        <v>0</v>
      </c>
    </row>
    <row r="69" spans="1:3" ht="15" hidden="1" customHeight="1" x14ac:dyDescent="0.3">
      <c r="A69" s="51" t="s">
        <v>179</v>
      </c>
      <c r="B69" s="51" t="s">
        <v>180</v>
      </c>
      <c r="C69" s="52">
        <f t="shared" si="2"/>
        <v>0</v>
      </c>
    </row>
    <row r="70" spans="1:3" ht="15" hidden="1" customHeight="1" x14ac:dyDescent="0.3">
      <c r="A70" s="51" t="s">
        <v>181</v>
      </c>
      <c r="B70" s="51" t="s">
        <v>182</v>
      </c>
      <c r="C70" s="52">
        <f t="shared" si="2"/>
        <v>0</v>
      </c>
    </row>
    <row r="71" spans="1:3" ht="15" hidden="1" customHeight="1" x14ac:dyDescent="0.3">
      <c r="A71" s="51" t="s">
        <v>183</v>
      </c>
      <c r="B71" s="51" t="s">
        <v>184</v>
      </c>
      <c r="C71" s="52">
        <f t="shared" si="2"/>
        <v>0</v>
      </c>
    </row>
    <row r="72" spans="1:3" ht="15" hidden="1" customHeight="1" x14ac:dyDescent="0.3">
      <c r="A72" s="51" t="s">
        <v>185</v>
      </c>
      <c r="B72" s="51" t="s">
        <v>186</v>
      </c>
      <c r="C72" s="52">
        <f t="shared" si="2"/>
        <v>0</v>
      </c>
    </row>
    <row r="73" spans="1:3" ht="15" hidden="1" customHeight="1" x14ac:dyDescent="0.3">
      <c r="A73" s="51" t="s">
        <v>187</v>
      </c>
      <c r="B73" s="51" t="s">
        <v>188</v>
      </c>
      <c r="C73" s="52">
        <f t="shared" si="2"/>
        <v>0</v>
      </c>
    </row>
    <row r="74" spans="1:3" ht="15" customHeight="1" x14ac:dyDescent="0.3">
      <c r="A74" s="54" t="s">
        <v>189</v>
      </c>
      <c r="B74" s="54" t="s">
        <v>47</v>
      </c>
      <c r="C74" s="55">
        <f>+C75+C76+C77+C78+C79+C80+C81+C82+C83+C84+C85+C86+C87+C88+C89+C90+C91+C92+C93+C94+C95+C96+C97+C98+C99+C100+C101+C102+C103+C104</f>
        <v>5000</v>
      </c>
    </row>
    <row r="75" spans="1:3" ht="15" hidden="1" customHeight="1" x14ac:dyDescent="0.3">
      <c r="A75" s="51" t="s">
        <v>190</v>
      </c>
      <c r="B75" s="51" t="s">
        <v>191</v>
      </c>
      <c r="C75" s="53">
        <v>0</v>
      </c>
    </row>
    <row r="76" spans="1:3" ht="15" customHeight="1" x14ac:dyDescent="0.3">
      <c r="A76" s="51" t="s">
        <v>192</v>
      </c>
      <c r="B76" s="51" t="s">
        <v>193</v>
      </c>
      <c r="C76" s="132">
        <v>5000</v>
      </c>
    </row>
    <row r="77" spans="1:3" ht="15" hidden="1" customHeight="1" x14ac:dyDescent="0.3">
      <c r="A77" s="51" t="s">
        <v>194</v>
      </c>
      <c r="B77" s="51" t="s">
        <v>195</v>
      </c>
      <c r="C77" s="52">
        <f t="shared" ref="C77:C103" si="3">SUM(E77:AC77)</f>
        <v>0</v>
      </c>
    </row>
    <row r="78" spans="1:3" ht="15" hidden="1" customHeight="1" x14ac:dyDescent="0.3">
      <c r="A78" s="51" t="s">
        <v>196</v>
      </c>
      <c r="B78" s="51" t="s">
        <v>197</v>
      </c>
      <c r="C78" s="52">
        <f t="shared" si="3"/>
        <v>0</v>
      </c>
    </row>
    <row r="79" spans="1:3" ht="15" hidden="1" customHeight="1" x14ac:dyDescent="0.3">
      <c r="A79" s="51" t="s">
        <v>198</v>
      </c>
      <c r="B79" s="51" t="s">
        <v>199</v>
      </c>
      <c r="C79" s="52">
        <f t="shared" si="3"/>
        <v>0</v>
      </c>
    </row>
    <row r="80" spans="1:3" ht="15" hidden="1" customHeight="1" x14ac:dyDescent="0.3">
      <c r="A80" s="51" t="s">
        <v>200</v>
      </c>
      <c r="B80" s="51" t="s">
        <v>201</v>
      </c>
      <c r="C80" s="52">
        <v>0</v>
      </c>
    </row>
    <row r="81" spans="1:3" ht="15" hidden="1" customHeight="1" x14ac:dyDescent="0.3">
      <c r="A81" s="51" t="s">
        <v>202</v>
      </c>
      <c r="B81" s="51" t="s">
        <v>203</v>
      </c>
      <c r="C81" s="52">
        <f t="shared" si="3"/>
        <v>0</v>
      </c>
    </row>
    <row r="82" spans="1:3" ht="15" hidden="1" customHeight="1" x14ac:dyDescent="0.3">
      <c r="A82" s="51" t="s">
        <v>204</v>
      </c>
      <c r="B82" s="51" t="s">
        <v>205</v>
      </c>
      <c r="C82" s="52">
        <f t="shared" si="3"/>
        <v>0</v>
      </c>
    </row>
    <row r="83" spans="1:3" ht="15" hidden="1" customHeight="1" x14ac:dyDescent="0.3">
      <c r="A83" s="51" t="s">
        <v>206</v>
      </c>
      <c r="B83" s="51" t="s">
        <v>207</v>
      </c>
      <c r="C83" s="52">
        <f t="shared" si="3"/>
        <v>0</v>
      </c>
    </row>
    <row r="84" spans="1:3" ht="15" hidden="1" customHeight="1" x14ac:dyDescent="0.3">
      <c r="A84" s="51" t="s">
        <v>208</v>
      </c>
      <c r="B84" s="51" t="s">
        <v>209</v>
      </c>
      <c r="C84" s="52">
        <f t="shared" si="3"/>
        <v>0</v>
      </c>
    </row>
    <row r="85" spans="1:3" ht="15" hidden="1" customHeight="1" x14ac:dyDescent="0.3">
      <c r="A85" s="51" t="s">
        <v>210</v>
      </c>
      <c r="B85" s="51" t="s">
        <v>211</v>
      </c>
      <c r="C85" s="52">
        <f t="shared" si="3"/>
        <v>0</v>
      </c>
    </row>
    <row r="86" spans="1:3" ht="15" hidden="1" customHeight="1" x14ac:dyDescent="0.3">
      <c r="A86" s="51" t="s">
        <v>212</v>
      </c>
      <c r="B86" s="51" t="s">
        <v>213</v>
      </c>
      <c r="C86" s="52">
        <f t="shared" si="3"/>
        <v>0</v>
      </c>
    </row>
    <row r="87" spans="1:3" ht="15" hidden="1" customHeight="1" x14ac:dyDescent="0.3">
      <c r="A87" s="51" t="s">
        <v>214</v>
      </c>
      <c r="B87" s="51" t="s">
        <v>215</v>
      </c>
      <c r="C87" s="52">
        <f t="shared" si="3"/>
        <v>0</v>
      </c>
    </row>
    <row r="88" spans="1:3" ht="15" hidden="1" customHeight="1" x14ac:dyDescent="0.3">
      <c r="A88" s="51" t="s">
        <v>216</v>
      </c>
      <c r="B88" s="51" t="s">
        <v>217</v>
      </c>
      <c r="C88" s="52">
        <f t="shared" si="3"/>
        <v>0</v>
      </c>
    </row>
    <row r="89" spans="1:3" ht="15" hidden="1" customHeight="1" x14ac:dyDescent="0.3">
      <c r="A89" s="51" t="s">
        <v>218</v>
      </c>
      <c r="B89" s="51" t="s">
        <v>219</v>
      </c>
      <c r="C89" s="52">
        <f t="shared" si="3"/>
        <v>0</v>
      </c>
    </row>
    <row r="90" spans="1:3" ht="15" hidden="1" customHeight="1" x14ac:dyDescent="0.3">
      <c r="A90" s="51" t="s">
        <v>220</v>
      </c>
      <c r="B90" s="51" t="s">
        <v>221</v>
      </c>
      <c r="C90" s="52">
        <f t="shared" si="3"/>
        <v>0</v>
      </c>
    </row>
    <row r="91" spans="1:3" ht="15" hidden="1" customHeight="1" x14ac:dyDescent="0.3">
      <c r="A91" s="51" t="s">
        <v>222</v>
      </c>
      <c r="B91" s="51" t="s">
        <v>223</v>
      </c>
      <c r="C91" s="52">
        <f t="shared" si="3"/>
        <v>0</v>
      </c>
    </row>
    <row r="92" spans="1:3" ht="15" hidden="1" customHeight="1" x14ac:dyDescent="0.3">
      <c r="A92" s="51" t="s">
        <v>224</v>
      </c>
      <c r="B92" s="51" t="s">
        <v>225</v>
      </c>
      <c r="C92" s="52">
        <f t="shared" si="3"/>
        <v>0</v>
      </c>
    </row>
    <row r="93" spans="1:3" ht="15" hidden="1" customHeight="1" x14ac:dyDescent="0.3">
      <c r="A93" s="51" t="s">
        <v>226</v>
      </c>
      <c r="B93" s="51" t="s">
        <v>227</v>
      </c>
      <c r="C93" s="52">
        <f t="shared" si="3"/>
        <v>0</v>
      </c>
    </row>
    <row r="94" spans="1:3" ht="15" hidden="1" customHeight="1" x14ac:dyDescent="0.3">
      <c r="A94" s="51" t="s">
        <v>228</v>
      </c>
      <c r="B94" s="51" t="s">
        <v>229</v>
      </c>
      <c r="C94" s="52">
        <f t="shared" si="3"/>
        <v>0</v>
      </c>
    </row>
    <row r="95" spans="1:3" ht="15" hidden="1" customHeight="1" x14ac:dyDescent="0.3">
      <c r="A95" s="51" t="s">
        <v>230</v>
      </c>
      <c r="B95" s="51" t="s">
        <v>231</v>
      </c>
      <c r="C95" s="52">
        <f t="shared" si="3"/>
        <v>0</v>
      </c>
    </row>
    <row r="96" spans="1:3" ht="15" hidden="1" customHeight="1" x14ac:dyDescent="0.3">
      <c r="A96" s="51" t="s">
        <v>232</v>
      </c>
      <c r="B96" s="51" t="s">
        <v>233</v>
      </c>
      <c r="C96" s="52">
        <f t="shared" si="3"/>
        <v>0</v>
      </c>
    </row>
    <row r="97" spans="1:3" ht="15" hidden="1" customHeight="1" x14ac:dyDescent="0.3">
      <c r="A97" s="51" t="s">
        <v>234</v>
      </c>
      <c r="B97" s="51" t="s">
        <v>235</v>
      </c>
      <c r="C97" s="52">
        <f t="shared" si="3"/>
        <v>0</v>
      </c>
    </row>
    <row r="98" spans="1:3" ht="15" hidden="1" customHeight="1" x14ac:dyDescent="0.3">
      <c r="A98" s="51" t="s">
        <v>236</v>
      </c>
      <c r="B98" s="51" t="s">
        <v>237</v>
      </c>
      <c r="C98" s="52">
        <f t="shared" si="3"/>
        <v>0</v>
      </c>
    </row>
    <row r="99" spans="1:3" ht="15" hidden="1" customHeight="1" x14ac:dyDescent="0.3">
      <c r="A99" s="51" t="s">
        <v>238</v>
      </c>
      <c r="B99" s="51" t="s">
        <v>239</v>
      </c>
      <c r="C99" s="52">
        <f t="shared" si="3"/>
        <v>0</v>
      </c>
    </row>
    <row r="100" spans="1:3" ht="15" hidden="1" customHeight="1" x14ac:dyDescent="0.3">
      <c r="A100" s="51" t="s">
        <v>240</v>
      </c>
      <c r="B100" s="51" t="s">
        <v>241</v>
      </c>
      <c r="C100" s="52">
        <f t="shared" si="3"/>
        <v>0</v>
      </c>
    </row>
    <row r="101" spans="1:3" ht="15" hidden="1" customHeight="1" x14ac:dyDescent="0.3">
      <c r="A101" s="51" t="s">
        <v>242</v>
      </c>
      <c r="B101" s="51" t="s">
        <v>243</v>
      </c>
      <c r="C101" s="52">
        <f t="shared" si="3"/>
        <v>0</v>
      </c>
    </row>
    <row r="102" spans="1:3" ht="15" hidden="1" customHeight="1" x14ac:dyDescent="0.3">
      <c r="A102" s="51" t="s">
        <v>244</v>
      </c>
      <c r="B102" s="51" t="s">
        <v>45</v>
      </c>
      <c r="C102" s="52">
        <f t="shared" si="3"/>
        <v>0</v>
      </c>
    </row>
    <row r="103" spans="1:3" ht="15" hidden="1" customHeight="1" x14ac:dyDescent="0.3">
      <c r="A103" s="51" t="s">
        <v>245</v>
      </c>
      <c r="B103" s="51" t="s">
        <v>246</v>
      </c>
      <c r="C103" s="52">
        <f t="shared" si="3"/>
        <v>0</v>
      </c>
    </row>
    <row r="104" spans="1:3" ht="15" hidden="1" customHeight="1" x14ac:dyDescent="0.3">
      <c r="A104" s="51" t="s">
        <v>247</v>
      </c>
      <c r="B104" s="51" t="s">
        <v>248</v>
      </c>
      <c r="C104" s="53">
        <v>0</v>
      </c>
    </row>
    <row r="105" spans="1:3" ht="15" customHeight="1" x14ac:dyDescent="0.3">
      <c r="A105" s="54" t="s">
        <v>249</v>
      </c>
      <c r="B105" s="54" t="s">
        <v>250</v>
      </c>
      <c r="C105" s="55">
        <f>C106+C107</f>
        <v>3400</v>
      </c>
    </row>
    <row r="106" spans="1:3" ht="15" hidden="1" customHeight="1" x14ac:dyDescent="0.3">
      <c r="A106" s="51" t="s">
        <v>251</v>
      </c>
      <c r="B106" s="51" t="s">
        <v>148</v>
      </c>
      <c r="C106" s="52">
        <f>SUM(E106:AC106)</f>
        <v>0</v>
      </c>
    </row>
    <row r="107" spans="1:3" ht="15" customHeight="1" x14ac:dyDescent="0.3">
      <c r="A107" s="51" t="s">
        <v>252</v>
      </c>
      <c r="B107" s="51" t="s">
        <v>101</v>
      </c>
      <c r="C107" s="132">
        <v>3400</v>
      </c>
    </row>
    <row r="108" spans="1:3" ht="15" hidden="1" customHeight="1" x14ac:dyDescent="0.3">
      <c r="A108" s="54" t="s">
        <v>253</v>
      </c>
      <c r="B108" s="54" t="s">
        <v>254</v>
      </c>
      <c r="C108" s="55">
        <f>C109</f>
        <v>0</v>
      </c>
    </row>
    <row r="109" spans="1:3" ht="15" hidden="1" customHeight="1" x14ac:dyDescent="0.3">
      <c r="A109" s="54" t="s">
        <v>255</v>
      </c>
      <c r="B109" s="54" t="s">
        <v>254</v>
      </c>
      <c r="C109" s="55">
        <f>C110+C111+C112+C113+C114</f>
        <v>0</v>
      </c>
    </row>
    <row r="110" spans="1:3" ht="15" hidden="1" customHeight="1" x14ac:dyDescent="0.3">
      <c r="A110" s="51" t="s">
        <v>256</v>
      </c>
      <c r="B110" s="51" t="s">
        <v>257</v>
      </c>
      <c r="C110" s="52">
        <f>SUM(E110:AC110)</f>
        <v>0</v>
      </c>
    </row>
    <row r="111" spans="1:3" ht="15" hidden="1" customHeight="1" x14ac:dyDescent="0.3">
      <c r="A111" s="51" t="s">
        <v>258</v>
      </c>
      <c r="B111" s="51" t="s">
        <v>259</v>
      </c>
      <c r="C111" s="52">
        <f>SUM(E111:AC111)</f>
        <v>0</v>
      </c>
    </row>
    <row r="112" spans="1:3" ht="15" hidden="1" customHeight="1" x14ac:dyDescent="0.3">
      <c r="A112" s="51" t="s">
        <v>260</v>
      </c>
      <c r="B112" s="51" t="s">
        <v>261</v>
      </c>
      <c r="C112" s="53">
        <v>0</v>
      </c>
    </row>
    <row r="113" spans="1:3" ht="15" hidden="1" customHeight="1" x14ac:dyDescent="0.3">
      <c r="A113" s="51" t="s">
        <v>262</v>
      </c>
      <c r="B113" s="51" t="s">
        <v>263</v>
      </c>
      <c r="C113" s="53">
        <v>0</v>
      </c>
    </row>
    <row r="114" spans="1:3" ht="15" hidden="1" customHeight="1" x14ac:dyDescent="0.3">
      <c r="A114" s="51" t="s">
        <v>264</v>
      </c>
      <c r="B114" s="51" t="s">
        <v>186</v>
      </c>
      <c r="C114" s="52">
        <f>SUM(E114:AC114)</f>
        <v>0</v>
      </c>
    </row>
    <row r="115" spans="1:3" ht="15" hidden="1" customHeight="1" x14ac:dyDescent="0.3">
      <c r="A115" s="54" t="s">
        <v>265</v>
      </c>
      <c r="B115" s="54" t="s">
        <v>266</v>
      </c>
      <c r="C115" s="55">
        <f>C116</f>
        <v>0</v>
      </c>
    </row>
    <row r="116" spans="1:3" ht="15" hidden="1" customHeight="1" x14ac:dyDescent="0.3">
      <c r="A116" s="51" t="s">
        <v>267</v>
      </c>
      <c r="B116" s="51" t="s">
        <v>268</v>
      </c>
      <c r="C116" s="52">
        <f>SUM(E116:AC116)</f>
        <v>0</v>
      </c>
    </row>
    <row r="117" spans="1:3" ht="15" hidden="1" customHeight="1" x14ac:dyDescent="0.3">
      <c r="A117" s="54" t="s">
        <v>269</v>
      </c>
      <c r="B117" s="54" t="s">
        <v>270</v>
      </c>
      <c r="C117" s="55">
        <f>C118+C120</f>
        <v>0</v>
      </c>
    </row>
    <row r="118" spans="1:3" ht="15" hidden="1" customHeight="1" x14ac:dyDescent="0.3">
      <c r="A118" s="54" t="s">
        <v>271</v>
      </c>
      <c r="B118" s="54" t="s">
        <v>272</v>
      </c>
      <c r="C118" s="55">
        <f>C119</f>
        <v>0</v>
      </c>
    </row>
    <row r="119" spans="1:3" ht="15" hidden="1" customHeight="1" x14ac:dyDescent="0.3">
      <c r="A119" s="51" t="s">
        <v>273</v>
      </c>
      <c r="B119" s="51" t="s">
        <v>274</v>
      </c>
      <c r="C119" s="52">
        <f>SUM(E119:AC119)</f>
        <v>0</v>
      </c>
    </row>
    <row r="120" spans="1:3" ht="15" hidden="1" customHeight="1" x14ac:dyDescent="0.3">
      <c r="A120" s="54" t="s">
        <v>275</v>
      </c>
      <c r="B120" s="54" t="s">
        <v>276</v>
      </c>
      <c r="C120" s="55">
        <f>C121+C122</f>
        <v>0</v>
      </c>
    </row>
    <row r="121" spans="1:3" ht="15" hidden="1" customHeight="1" x14ac:dyDescent="0.3">
      <c r="A121" s="51" t="s">
        <v>277</v>
      </c>
      <c r="B121" s="51" t="s">
        <v>278</v>
      </c>
      <c r="C121" s="52">
        <f>SUM(E121:AC121)</f>
        <v>0</v>
      </c>
    </row>
    <row r="122" spans="1:3" ht="15" hidden="1" customHeight="1" x14ac:dyDescent="0.3">
      <c r="A122" s="51" t="s">
        <v>279</v>
      </c>
      <c r="B122" s="51" t="s">
        <v>280</v>
      </c>
      <c r="C122" s="52">
        <f>SUM(E122:AC122)</f>
        <v>0</v>
      </c>
    </row>
    <row r="123" spans="1:3" ht="15" hidden="1" customHeight="1" x14ac:dyDescent="0.3">
      <c r="A123" s="51"/>
      <c r="B123" s="51" t="s">
        <v>281</v>
      </c>
      <c r="C123" s="52">
        <f>SUM(E123:AC123)</f>
        <v>0</v>
      </c>
    </row>
    <row r="124" spans="1:3" ht="15" hidden="1" customHeight="1" x14ac:dyDescent="0.3">
      <c r="A124" s="54" t="s">
        <v>282</v>
      </c>
      <c r="B124" s="54" t="s">
        <v>283</v>
      </c>
      <c r="C124" s="55">
        <f>C125+C147+C166+C173</f>
        <v>0</v>
      </c>
    </row>
    <row r="125" spans="1:3" ht="15" hidden="1" customHeight="1" x14ac:dyDescent="0.3">
      <c r="A125" s="54" t="s">
        <v>284</v>
      </c>
      <c r="B125" s="54" t="s">
        <v>285</v>
      </c>
      <c r="C125" s="55">
        <f>C126+C129+C131+C141+C145</f>
        <v>0</v>
      </c>
    </row>
    <row r="126" spans="1:3" ht="15" hidden="1" customHeight="1" x14ac:dyDescent="0.3">
      <c r="A126" s="54" t="s">
        <v>286</v>
      </c>
      <c r="B126" s="54" t="s">
        <v>287</v>
      </c>
      <c r="C126" s="55">
        <f>C127+C128</f>
        <v>0</v>
      </c>
    </row>
    <row r="127" spans="1:3" ht="15" hidden="1" customHeight="1" x14ac:dyDescent="0.3">
      <c r="A127" s="51" t="s">
        <v>288</v>
      </c>
      <c r="B127" s="51" t="s">
        <v>289</v>
      </c>
      <c r="C127" s="52">
        <f>SUM(E127:AC127)</f>
        <v>0</v>
      </c>
    </row>
    <row r="128" spans="1:3" ht="15" hidden="1" customHeight="1" x14ac:dyDescent="0.3">
      <c r="A128" s="51" t="s">
        <v>290</v>
      </c>
      <c r="B128" s="51" t="s">
        <v>291</v>
      </c>
      <c r="C128" s="52">
        <f>SUM(E128:AC128)</f>
        <v>0</v>
      </c>
    </row>
    <row r="129" spans="1:3" ht="15" hidden="1" customHeight="1" x14ac:dyDescent="0.3">
      <c r="A129" s="54" t="s">
        <v>292</v>
      </c>
      <c r="B129" s="54" t="s">
        <v>293</v>
      </c>
      <c r="C129" s="55">
        <f>C130</f>
        <v>0</v>
      </c>
    </row>
    <row r="130" spans="1:3" ht="15" hidden="1" customHeight="1" x14ac:dyDescent="0.3">
      <c r="A130" s="51" t="s">
        <v>294</v>
      </c>
      <c r="B130" s="51" t="s">
        <v>295</v>
      </c>
      <c r="C130" s="52">
        <f>SUM(E130:AC130)</f>
        <v>0</v>
      </c>
    </row>
    <row r="131" spans="1:3" ht="15" hidden="1" customHeight="1" x14ac:dyDescent="0.3">
      <c r="A131" s="54" t="s">
        <v>296</v>
      </c>
      <c r="B131" s="54" t="s">
        <v>297</v>
      </c>
      <c r="C131" s="55">
        <f>C132+C133+C134+C135+C136+C137+C138+C139+C140</f>
        <v>0</v>
      </c>
    </row>
    <row r="132" spans="1:3" ht="15" hidden="1" customHeight="1" x14ac:dyDescent="0.3">
      <c r="A132" s="51" t="s">
        <v>298</v>
      </c>
      <c r="B132" s="51" t="s">
        <v>299</v>
      </c>
      <c r="C132" s="52">
        <f t="shared" ref="C132:C140" si="4">SUM(E132:AC132)</f>
        <v>0</v>
      </c>
    </row>
    <row r="133" spans="1:3" ht="15" hidden="1" customHeight="1" x14ac:dyDescent="0.3">
      <c r="A133" s="51" t="s">
        <v>300</v>
      </c>
      <c r="B133" s="51" t="s">
        <v>301</v>
      </c>
      <c r="C133" s="52">
        <f t="shared" si="4"/>
        <v>0</v>
      </c>
    </row>
    <row r="134" spans="1:3" ht="15" hidden="1" customHeight="1" x14ac:dyDescent="0.3">
      <c r="A134" s="51" t="s">
        <v>302</v>
      </c>
      <c r="B134" s="51" t="s">
        <v>303</v>
      </c>
      <c r="C134" s="52">
        <f t="shared" si="4"/>
        <v>0</v>
      </c>
    </row>
    <row r="135" spans="1:3" ht="15" hidden="1" customHeight="1" x14ac:dyDescent="0.3">
      <c r="A135" s="51" t="s">
        <v>304</v>
      </c>
      <c r="B135" s="51" t="s">
        <v>305</v>
      </c>
      <c r="C135" s="52">
        <f t="shared" si="4"/>
        <v>0</v>
      </c>
    </row>
    <row r="136" spans="1:3" ht="15" hidden="1" customHeight="1" x14ac:dyDescent="0.3">
      <c r="A136" s="51" t="s">
        <v>306</v>
      </c>
      <c r="B136" s="51" t="s">
        <v>307</v>
      </c>
      <c r="C136" s="52">
        <f t="shared" si="4"/>
        <v>0</v>
      </c>
    </row>
    <row r="137" spans="1:3" ht="15" hidden="1" customHeight="1" x14ac:dyDescent="0.3">
      <c r="A137" s="51" t="s">
        <v>308</v>
      </c>
      <c r="B137" s="51" t="s">
        <v>309</v>
      </c>
      <c r="C137" s="52">
        <f t="shared" si="4"/>
        <v>0</v>
      </c>
    </row>
    <row r="138" spans="1:3" ht="15" hidden="1" customHeight="1" x14ac:dyDescent="0.3">
      <c r="A138" s="51" t="s">
        <v>310</v>
      </c>
      <c r="B138" s="51" t="s">
        <v>311</v>
      </c>
      <c r="C138" s="52">
        <f t="shared" si="4"/>
        <v>0</v>
      </c>
    </row>
    <row r="139" spans="1:3" ht="15" hidden="1" customHeight="1" x14ac:dyDescent="0.3">
      <c r="A139" s="51" t="s">
        <v>312</v>
      </c>
      <c r="B139" s="51" t="s">
        <v>313</v>
      </c>
      <c r="C139" s="52">
        <f t="shared" si="4"/>
        <v>0</v>
      </c>
    </row>
    <row r="140" spans="1:3" ht="15" hidden="1" customHeight="1" x14ac:dyDescent="0.3">
      <c r="A140" s="51" t="s">
        <v>314</v>
      </c>
      <c r="B140" s="51" t="s">
        <v>315</v>
      </c>
      <c r="C140" s="52">
        <f t="shared" si="4"/>
        <v>0</v>
      </c>
    </row>
    <row r="141" spans="1:3" ht="15" hidden="1" customHeight="1" x14ac:dyDescent="0.3">
      <c r="A141" s="54" t="s">
        <v>316</v>
      </c>
      <c r="B141" s="54" t="s">
        <v>317</v>
      </c>
      <c r="C141" s="55">
        <f>C142+C143+C144</f>
        <v>0</v>
      </c>
    </row>
    <row r="142" spans="1:3" ht="15" hidden="1" customHeight="1" x14ac:dyDescent="0.3">
      <c r="A142" s="51" t="s">
        <v>318</v>
      </c>
      <c r="B142" s="51" t="s">
        <v>319</v>
      </c>
      <c r="C142" s="52">
        <f>SUM(E142:AC142)</f>
        <v>0</v>
      </c>
    </row>
    <row r="143" spans="1:3" ht="15" hidden="1" customHeight="1" x14ac:dyDescent="0.3">
      <c r="A143" s="51" t="s">
        <v>320</v>
      </c>
      <c r="B143" s="51" t="s">
        <v>321</v>
      </c>
      <c r="C143" s="52">
        <f>SUM(E143:AC143)</f>
        <v>0</v>
      </c>
    </row>
    <row r="144" spans="1:3" ht="15" hidden="1" customHeight="1" x14ac:dyDescent="0.3">
      <c r="A144" s="51" t="s">
        <v>322</v>
      </c>
      <c r="B144" s="51" t="s">
        <v>323</v>
      </c>
      <c r="C144" s="52">
        <f>SUM(E144:AC144)</f>
        <v>0</v>
      </c>
    </row>
    <row r="145" spans="1:3" ht="15" hidden="1" customHeight="1" x14ac:dyDescent="0.3">
      <c r="A145" s="54" t="s">
        <v>324</v>
      </c>
      <c r="B145" s="54" t="s">
        <v>325</v>
      </c>
      <c r="C145" s="55">
        <f>C146</f>
        <v>0</v>
      </c>
    </row>
    <row r="146" spans="1:3" ht="15" hidden="1" customHeight="1" x14ac:dyDescent="0.3">
      <c r="A146" s="51" t="s">
        <v>326</v>
      </c>
      <c r="B146" s="51" t="s">
        <v>327</v>
      </c>
      <c r="C146" s="52">
        <f>SUM(E146:AC146)</f>
        <v>0</v>
      </c>
    </row>
    <row r="147" spans="1:3" ht="15" hidden="1" customHeight="1" x14ac:dyDescent="0.3">
      <c r="A147" s="54" t="s">
        <v>328</v>
      </c>
      <c r="B147" s="54" t="s">
        <v>329</v>
      </c>
      <c r="C147" s="55">
        <f>C148+C150+C160+C164</f>
        <v>0</v>
      </c>
    </row>
    <row r="148" spans="1:3" ht="15" hidden="1" customHeight="1" x14ac:dyDescent="0.3">
      <c r="A148" s="54" t="s">
        <v>330</v>
      </c>
      <c r="B148" s="54" t="s">
        <v>293</v>
      </c>
      <c r="C148" s="55">
        <f>C149</f>
        <v>0</v>
      </c>
    </row>
    <row r="149" spans="1:3" ht="15" hidden="1" customHeight="1" x14ac:dyDescent="0.3">
      <c r="A149" s="51" t="s">
        <v>331</v>
      </c>
      <c r="B149" s="51" t="s">
        <v>295</v>
      </c>
      <c r="C149" s="52">
        <f>SUM(E149:AC149)</f>
        <v>0</v>
      </c>
    </row>
    <row r="150" spans="1:3" ht="15" hidden="1" customHeight="1" x14ac:dyDescent="0.3">
      <c r="A150" s="54" t="s">
        <v>332</v>
      </c>
      <c r="B150" s="54" t="s">
        <v>297</v>
      </c>
      <c r="C150" s="55">
        <f>C151+C152+C153+C154+C155+C156+C157+C158+C159</f>
        <v>0</v>
      </c>
    </row>
    <row r="151" spans="1:3" ht="15" hidden="1" customHeight="1" x14ac:dyDescent="0.3">
      <c r="A151" s="51" t="s">
        <v>333</v>
      </c>
      <c r="B151" s="51" t="s">
        <v>299</v>
      </c>
      <c r="C151" s="52">
        <f t="shared" ref="C151:C159" si="5">SUM(E151:AC151)</f>
        <v>0</v>
      </c>
    </row>
    <row r="152" spans="1:3" ht="15" hidden="1" customHeight="1" x14ac:dyDescent="0.3">
      <c r="A152" s="51" t="s">
        <v>334</v>
      </c>
      <c r="B152" s="51" t="s">
        <v>301</v>
      </c>
      <c r="C152" s="52">
        <f t="shared" si="5"/>
        <v>0</v>
      </c>
    </row>
    <row r="153" spans="1:3" ht="15" hidden="1" customHeight="1" x14ac:dyDescent="0.3">
      <c r="A153" s="51" t="s">
        <v>335</v>
      </c>
      <c r="B153" s="51" t="s">
        <v>303</v>
      </c>
      <c r="C153" s="52">
        <f t="shared" si="5"/>
        <v>0</v>
      </c>
    </row>
    <row r="154" spans="1:3" ht="15" hidden="1" customHeight="1" x14ac:dyDescent="0.3">
      <c r="A154" s="51" t="s">
        <v>336</v>
      </c>
      <c r="B154" s="51" t="s">
        <v>305</v>
      </c>
      <c r="C154" s="52">
        <f t="shared" si="5"/>
        <v>0</v>
      </c>
    </row>
    <row r="155" spans="1:3" ht="15" hidden="1" customHeight="1" x14ac:dyDescent="0.3">
      <c r="A155" s="51" t="s">
        <v>337</v>
      </c>
      <c r="B155" s="51" t="s">
        <v>307</v>
      </c>
      <c r="C155" s="52">
        <f t="shared" si="5"/>
        <v>0</v>
      </c>
    </row>
    <row r="156" spans="1:3" ht="15" hidden="1" customHeight="1" x14ac:dyDescent="0.3">
      <c r="A156" s="51" t="s">
        <v>338</v>
      </c>
      <c r="B156" s="51" t="s">
        <v>309</v>
      </c>
      <c r="C156" s="52">
        <f t="shared" si="5"/>
        <v>0</v>
      </c>
    </row>
    <row r="157" spans="1:3" ht="15" hidden="1" customHeight="1" x14ac:dyDescent="0.3">
      <c r="A157" s="51" t="s">
        <v>339</v>
      </c>
      <c r="B157" s="51" t="s">
        <v>311</v>
      </c>
      <c r="C157" s="52">
        <f t="shared" si="5"/>
        <v>0</v>
      </c>
    </row>
    <row r="158" spans="1:3" ht="15" hidden="1" customHeight="1" x14ac:dyDescent="0.3">
      <c r="A158" s="51" t="s">
        <v>340</v>
      </c>
      <c r="B158" s="51" t="s">
        <v>313</v>
      </c>
      <c r="C158" s="52">
        <f t="shared" si="5"/>
        <v>0</v>
      </c>
    </row>
    <row r="159" spans="1:3" ht="15" hidden="1" customHeight="1" x14ac:dyDescent="0.3">
      <c r="A159" s="51" t="s">
        <v>341</v>
      </c>
      <c r="B159" s="51" t="s">
        <v>315</v>
      </c>
      <c r="C159" s="52">
        <f t="shared" si="5"/>
        <v>0</v>
      </c>
    </row>
    <row r="160" spans="1:3" ht="15" hidden="1" customHeight="1" x14ac:dyDescent="0.3">
      <c r="A160" s="54" t="s">
        <v>342</v>
      </c>
      <c r="B160" s="54" t="s">
        <v>317</v>
      </c>
      <c r="C160" s="55">
        <f>C161+C162+C163</f>
        <v>0</v>
      </c>
    </row>
    <row r="161" spans="1:3" ht="15" hidden="1" customHeight="1" x14ac:dyDescent="0.3">
      <c r="A161" s="51" t="s">
        <v>343</v>
      </c>
      <c r="B161" s="51" t="s">
        <v>319</v>
      </c>
      <c r="C161" s="52">
        <f>SUM(E161:AC161)</f>
        <v>0</v>
      </c>
    </row>
    <row r="162" spans="1:3" ht="15" hidden="1" customHeight="1" x14ac:dyDescent="0.3">
      <c r="A162" s="51" t="s">
        <v>344</v>
      </c>
      <c r="B162" s="51" t="s">
        <v>321</v>
      </c>
      <c r="C162" s="52">
        <f>SUM(E162:AC162)</f>
        <v>0</v>
      </c>
    </row>
    <row r="163" spans="1:3" ht="15" hidden="1" customHeight="1" x14ac:dyDescent="0.3">
      <c r="A163" s="51" t="s">
        <v>345</v>
      </c>
      <c r="B163" s="51" t="s">
        <v>323</v>
      </c>
      <c r="C163" s="52">
        <f>SUM(E163:AC163)</f>
        <v>0</v>
      </c>
    </row>
    <row r="164" spans="1:3" ht="15" hidden="1" customHeight="1" x14ac:dyDescent="0.3">
      <c r="A164" s="54" t="s">
        <v>346</v>
      </c>
      <c r="B164" s="54" t="s">
        <v>325</v>
      </c>
      <c r="C164" s="55">
        <f>C165</f>
        <v>0</v>
      </c>
    </row>
    <row r="165" spans="1:3" ht="15" hidden="1" customHeight="1" x14ac:dyDescent="0.3">
      <c r="A165" s="51" t="s">
        <v>347</v>
      </c>
      <c r="B165" s="51" t="s">
        <v>327</v>
      </c>
      <c r="C165" s="52">
        <f>SUM(E165:AC165)</f>
        <v>0</v>
      </c>
    </row>
    <row r="166" spans="1:3" ht="15" hidden="1" customHeight="1" x14ac:dyDescent="0.3">
      <c r="A166" s="54" t="s">
        <v>348</v>
      </c>
      <c r="B166" s="54" t="s">
        <v>349</v>
      </c>
      <c r="C166" s="55">
        <f>C167+C171</f>
        <v>0</v>
      </c>
    </row>
    <row r="167" spans="1:3" ht="15" hidden="1" customHeight="1" x14ac:dyDescent="0.3">
      <c r="A167" s="54" t="s">
        <v>350</v>
      </c>
      <c r="B167" s="54" t="s">
        <v>351</v>
      </c>
      <c r="C167" s="55">
        <f>C168+C169+C170</f>
        <v>0</v>
      </c>
    </row>
    <row r="168" spans="1:3" ht="15" hidden="1" customHeight="1" x14ac:dyDescent="0.3">
      <c r="A168" s="51" t="s">
        <v>352</v>
      </c>
      <c r="B168" s="51" t="s">
        <v>353</v>
      </c>
      <c r="C168" s="52">
        <f>SUM(E168:AC168)</f>
        <v>0</v>
      </c>
    </row>
    <row r="169" spans="1:3" ht="15" hidden="1" customHeight="1" x14ac:dyDescent="0.3">
      <c r="A169" s="51" t="s">
        <v>354</v>
      </c>
      <c r="B169" s="51" t="s">
        <v>355</v>
      </c>
      <c r="C169" s="52">
        <f>SUM(E169:AC169)</f>
        <v>0</v>
      </c>
    </row>
    <row r="170" spans="1:3" ht="15" hidden="1" customHeight="1" x14ac:dyDescent="0.3">
      <c r="A170" s="51" t="s">
        <v>356</v>
      </c>
      <c r="B170" s="51" t="s">
        <v>357</v>
      </c>
      <c r="C170" s="52">
        <f>SUM(E170:AC170)</f>
        <v>0</v>
      </c>
    </row>
    <row r="171" spans="1:3" ht="15" hidden="1" customHeight="1" x14ac:dyDescent="0.3">
      <c r="A171" s="54" t="s">
        <v>358</v>
      </c>
      <c r="B171" s="54" t="s">
        <v>359</v>
      </c>
      <c r="C171" s="55">
        <f>C172</f>
        <v>0</v>
      </c>
    </row>
    <row r="172" spans="1:3" ht="15" hidden="1" customHeight="1" x14ac:dyDescent="0.3">
      <c r="A172" s="51" t="s">
        <v>360</v>
      </c>
      <c r="B172" s="51" t="s">
        <v>361</v>
      </c>
      <c r="C172" s="52">
        <f>SUM(E172:AC172)</f>
        <v>0</v>
      </c>
    </row>
    <row r="173" spans="1:3" ht="15" hidden="1" customHeight="1" x14ac:dyDescent="0.3">
      <c r="A173" s="54" t="s">
        <v>362</v>
      </c>
      <c r="B173" s="54" t="s">
        <v>363</v>
      </c>
      <c r="C173" s="55">
        <f>C174</f>
        <v>0</v>
      </c>
    </row>
    <row r="174" spans="1:3" ht="15" hidden="1" customHeight="1" x14ac:dyDescent="0.3">
      <c r="A174" s="54" t="s">
        <v>364</v>
      </c>
      <c r="B174" s="54" t="s">
        <v>365</v>
      </c>
      <c r="C174" s="55">
        <f>C175</f>
        <v>0</v>
      </c>
    </row>
    <row r="175" spans="1:3" ht="15" hidden="1" customHeight="1" x14ac:dyDescent="0.3">
      <c r="A175" s="51" t="s">
        <v>366</v>
      </c>
      <c r="B175" s="51" t="s">
        <v>367</v>
      </c>
      <c r="C175" s="52">
        <f>SUM(E175:AC175)</f>
        <v>0</v>
      </c>
    </row>
    <row r="176" spans="1:3" ht="15" customHeight="1" x14ac:dyDescent="0.3">
      <c r="A176" s="56"/>
      <c r="B176" s="56"/>
      <c r="C176" s="46"/>
    </row>
  </sheetData>
  <autoFilter ref="A3:C175">
    <filterColumn colId="2">
      <filters>
        <filter val="12.000"/>
        <filter val="3.400"/>
        <filter val="3.600"/>
        <filter val="5.000"/>
        <filter val="8.400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7"/>
  <sheetViews>
    <sheetView view="pageBreakPreview" zoomScaleSheetLayoutView="100" workbookViewId="0">
      <pane ySplit="9" topLeftCell="A10" activePane="bottomLeft" state="frozen"/>
      <selection pane="bottomLeft" activeCell="C61" sqref="C61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3.33203125" style="47" bestFit="1" customWidth="1"/>
    <col min="4" max="16384" width="8.6640625" style="42"/>
  </cols>
  <sheetData>
    <row r="1" spans="1:3" ht="15" customHeight="1" x14ac:dyDescent="0.3">
      <c r="A1" s="287" t="s">
        <v>381</v>
      </c>
      <c r="B1" s="287"/>
      <c r="C1" s="288"/>
    </row>
    <row r="2" spans="1:3" ht="15" customHeight="1" x14ac:dyDescent="0.3">
      <c r="A2" s="289"/>
      <c r="B2" s="289"/>
      <c r="C2" s="290"/>
    </row>
    <row r="3" spans="1:3" ht="15" customHeight="1" x14ac:dyDescent="0.3">
      <c r="A3" s="64" t="s">
        <v>380</v>
      </c>
      <c r="B3" s="64" t="s">
        <v>378</v>
      </c>
      <c r="C3" s="65">
        <f>C4</f>
        <v>40000</v>
      </c>
    </row>
    <row r="4" spans="1:3" ht="15" customHeight="1" x14ac:dyDescent="0.3">
      <c r="A4" s="66" t="s">
        <v>53</v>
      </c>
      <c r="B4" s="66" t="s">
        <v>54</v>
      </c>
      <c r="C4" s="67">
        <f>C5</f>
        <v>40000</v>
      </c>
    </row>
    <row r="5" spans="1:3" ht="15" customHeight="1" x14ac:dyDescent="0.3">
      <c r="A5" s="66" t="s">
        <v>55</v>
      </c>
      <c r="B5" s="66" t="s">
        <v>56</v>
      </c>
      <c r="C5" s="67">
        <f>C6+C125</f>
        <v>40000</v>
      </c>
    </row>
    <row r="6" spans="1:3" ht="15" customHeight="1" x14ac:dyDescent="0.3">
      <c r="A6" s="66" t="s">
        <v>57</v>
      </c>
      <c r="B6" s="66" t="s">
        <v>58</v>
      </c>
      <c r="C6" s="67">
        <f>C7+C29+C47+C54+C109+C116+C118</f>
        <v>40000</v>
      </c>
    </row>
    <row r="7" spans="1:3" ht="15" hidden="1" customHeight="1" x14ac:dyDescent="0.3">
      <c r="A7" s="66" t="s">
        <v>59</v>
      </c>
      <c r="B7" s="66" t="s">
        <v>60</v>
      </c>
      <c r="C7" s="67">
        <f>C8+C27</f>
        <v>0</v>
      </c>
    </row>
    <row r="8" spans="1:3" ht="15" hidden="1" customHeight="1" x14ac:dyDescent="0.3">
      <c r="A8" s="66" t="s">
        <v>61</v>
      </c>
      <c r="B8" s="66" t="s">
        <v>62</v>
      </c>
      <c r="C8" s="67">
        <f>C9+C18+C22</f>
        <v>0</v>
      </c>
    </row>
    <row r="9" spans="1:3" ht="15" hidden="1" customHeight="1" x14ac:dyDescent="0.3">
      <c r="A9" s="62" t="s">
        <v>63</v>
      </c>
      <c r="B9" s="62" t="s">
        <v>64</v>
      </c>
      <c r="C9" s="63">
        <f>C10+C11+C12+C13+C14+C15+C16+C17</f>
        <v>0</v>
      </c>
    </row>
    <row r="10" spans="1:3" ht="15" hidden="1" customHeight="1" x14ac:dyDescent="0.3">
      <c r="A10" s="51" t="s">
        <v>65</v>
      </c>
      <c r="B10" s="51" t="s">
        <v>18</v>
      </c>
      <c r="C10" s="52">
        <f t="shared" ref="C10:C17" si="0">SUM(D10:S10)</f>
        <v>0</v>
      </c>
    </row>
    <row r="11" spans="1:3" ht="15" hidden="1" customHeight="1" x14ac:dyDescent="0.3">
      <c r="A11" s="51" t="s">
        <v>66</v>
      </c>
      <c r="B11" s="51" t="s">
        <v>67</v>
      </c>
      <c r="C11" s="52">
        <f t="shared" si="0"/>
        <v>0</v>
      </c>
    </row>
    <row r="12" spans="1:3" ht="15" hidden="1" customHeight="1" x14ac:dyDescent="0.3">
      <c r="A12" s="51" t="s">
        <v>68</v>
      </c>
      <c r="B12" s="51" t="s">
        <v>69</v>
      </c>
      <c r="C12" s="52">
        <f t="shared" si="0"/>
        <v>0</v>
      </c>
    </row>
    <row r="13" spans="1:3" ht="15" hidden="1" customHeight="1" x14ac:dyDescent="0.3">
      <c r="A13" s="51" t="s">
        <v>70</v>
      </c>
      <c r="B13" s="51" t="s">
        <v>71</v>
      </c>
      <c r="C13" s="52">
        <f t="shared" si="0"/>
        <v>0</v>
      </c>
    </row>
    <row r="14" spans="1:3" ht="15" hidden="1" customHeight="1" x14ac:dyDescent="0.3">
      <c r="A14" s="51" t="s">
        <v>72</v>
      </c>
      <c r="B14" s="51" t="s">
        <v>73</v>
      </c>
      <c r="C14" s="52">
        <f t="shared" si="0"/>
        <v>0</v>
      </c>
    </row>
    <row r="15" spans="1:3" ht="15" hidden="1" customHeight="1" x14ac:dyDescent="0.3">
      <c r="A15" s="51" t="s">
        <v>74</v>
      </c>
      <c r="B15" s="51" t="s">
        <v>75</v>
      </c>
      <c r="C15" s="52">
        <f t="shared" si="0"/>
        <v>0</v>
      </c>
    </row>
    <row r="16" spans="1:3" ht="15" hidden="1" customHeight="1" x14ac:dyDescent="0.3">
      <c r="A16" s="51" t="s">
        <v>76</v>
      </c>
      <c r="B16" s="51" t="s">
        <v>77</v>
      </c>
      <c r="C16" s="52">
        <f t="shared" si="0"/>
        <v>0</v>
      </c>
    </row>
    <row r="17" spans="1:3" ht="15" hidden="1" customHeight="1" x14ac:dyDescent="0.3">
      <c r="A17" s="51" t="s">
        <v>78</v>
      </c>
      <c r="B17" s="51" t="s">
        <v>79</v>
      </c>
      <c r="C17" s="52">
        <f t="shared" si="0"/>
        <v>0</v>
      </c>
    </row>
    <row r="18" spans="1:3" ht="15" hidden="1" customHeight="1" x14ac:dyDescent="0.3">
      <c r="A18" s="54" t="s">
        <v>80</v>
      </c>
      <c r="B18" s="54" t="s">
        <v>81</v>
      </c>
      <c r="C18" s="55">
        <f>C19+C20+C21</f>
        <v>0</v>
      </c>
    </row>
    <row r="19" spans="1:3" ht="15" hidden="1" customHeight="1" x14ac:dyDescent="0.3">
      <c r="A19" s="51" t="s">
        <v>82</v>
      </c>
      <c r="B19" s="51" t="s">
        <v>83</v>
      </c>
      <c r="C19" s="52">
        <f>SUM(D19:S19)</f>
        <v>0</v>
      </c>
    </row>
    <row r="20" spans="1:3" ht="15" hidden="1" customHeight="1" x14ac:dyDescent="0.3">
      <c r="A20" s="51" t="s">
        <v>84</v>
      </c>
      <c r="B20" s="51" t="s">
        <v>85</v>
      </c>
      <c r="C20" s="52">
        <f>SUM(D20:S20)</f>
        <v>0</v>
      </c>
    </row>
    <row r="21" spans="1:3" ht="15" hidden="1" customHeight="1" x14ac:dyDescent="0.3">
      <c r="A21" s="51" t="s">
        <v>86</v>
      </c>
      <c r="B21" s="51" t="s">
        <v>87</v>
      </c>
      <c r="C21" s="52">
        <f>SUM(D21:S21)</f>
        <v>0</v>
      </c>
    </row>
    <row r="22" spans="1:3" ht="15" hidden="1" customHeight="1" x14ac:dyDescent="0.3">
      <c r="A22" s="54" t="s">
        <v>88</v>
      </c>
      <c r="B22" s="54" t="s">
        <v>89</v>
      </c>
      <c r="C22" s="55">
        <f>C23+C24+C25+C26</f>
        <v>0</v>
      </c>
    </row>
    <row r="23" spans="1:3" ht="15" hidden="1" customHeight="1" x14ac:dyDescent="0.3">
      <c r="A23" s="51" t="s">
        <v>90</v>
      </c>
      <c r="B23" s="51" t="s">
        <v>91</v>
      </c>
      <c r="C23" s="52">
        <f>SUM(D23:S23)</f>
        <v>0</v>
      </c>
    </row>
    <row r="24" spans="1:3" ht="15" hidden="1" customHeight="1" x14ac:dyDescent="0.3">
      <c r="A24" s="51" t="s">
        <v>92</v>
      </c>
      <c r="B24" s="51" t="s">
        <v>93</v>
      </c>
      <c r="C24" s="52">
        <f>SUM(D24:S24)</f>
        <v>0</v>
      </c>
    </row>
    <row r="25" spans="1:3" ht="15" hidden="1" customHeight="1" x14ac:dyDescent="0.3">
      <c r="A25" s="51" t="s">
        <v>94</v>
      </c>
      <c r="B25" s="51" t="s">
        <v>95</v>
      </c>
      <c r="C25" s="52">
        <f>SUM(D25:S25)</f>
        <v>0</v>
      </c>
    </row>
    <row r="26" spans="1:3" ht="15" hidden="1" customHeight="1" x14ac:dyDescent="0.3">
      <c r="A26" s="51" t="s">
        <v>96</v>
      </c>
      <c r="B26" s="51" t="s">
        <v>97</v>
      </c>
      <c r="C26" s="52">
        <f>SUM(D26:S26)</f>
        <v>0</v>
      </c>
    </row>
    <row r="27" spans="1:3" ht="15" hidden="1" customHeight="1" x14ac:dyDescent="0.3">
      <c r="A27" s="54" t="s">
        <v>98</v>
      </c>
      <c r="B27" s="54" t="s">
        <v>99</v>
      </c>
      <c r="C27" s="55">
        <f>C28</f>
        <v>0</v>
      </c>
    </row>
    <row r="28" spans="1:3" ht="15" hidden="1" customHeight="1" x14ac:dyDescent="0.3">
      <c r="A28" s="51" t="s">
        <v>100</v>
      </c>
      <c r="B28" s="51" t="s">
        <v>101</v>
      </c>
      <c r="C28" s="52">
        <v>0</v>
      </c>
    </row>
    <row r="29" spans="1:3" ht="15" hidden="1" customHeight="1" x14ac:dyDescent="0.3">
      <c r="A29" s="54" t="s">
        <v>102</v>
      </c>
      <c r="B29" s="54" t="s">
        <v>48</v>
      </c>
      <c r="C29" s="55">
        <f>C30</f>
        <v>0</v>
      </c>
    </row>
    <row r="30" spans="1:3" ht="15" hidden="1" customHeight="1" x14ac:dyDescent="0.3">
      <c r="A30" s="54" t="s">
        <v>103</v>
      </c>
      <c r="B30" s="54" t="s">
        <v>48</v>
      </c>
      <c r="C30" s="55">
        <f>C31+C32+C33+C34+C35+C36+C37+C38+C39+C40+C41+C42+C43+C44+C45+C46</f>
        <v>0</v>
      </c>
    </row>
    <row r="31" spans="1:3" ht="15" hidden="1" customHeight="1" x14ac:dyDescent="0.3">
      <c r="A31" s="51" t="s">
        <v>104</v>
      </c>
      <c r="B31" s="51" t="s">
        <v>105</v>
      </c>
      <c r="C31" s="53">
        <v>0</v>
      </c>
    </row>
    <row r="32" spans="1:3" ht="15" hidden="1" customHeight="1" x14ac:dyDescent="0.3">
      <c r="A32" s="51" t="s">
        <v>106</v>
      </c>
      <c r="B32" s="51" t="s">
        <v>107</v>
      </c>
      <c r="C32" s="52">
        <f t="shared" ref="C32:C45" si="1">SUM(D32:S32)</f>
        <v>0</v>
      </c>
    </row>
    <row r="33" spans="1:3" ht="15" hidden="1" customHeight="1" x14ac:dyDescent="0.3">
      <c r="A33" s="51" t="s">
        <v>108</v>
      </c>
      <c r="B33" s="51" t="s">
        <v>109</v>
      </c>
      <c r="C33" s="52">
        <f t="shared" si="1"/>
        <v>0</v>
      </c>
    </row>
    <row r="34" spans="1:3" ht="15" hidden="1" customHeight="1" x14ac:dyDescent="0.3">
      <c r="A34" s="51" t="s">
        <v>110</v>
      </c>
      <c r="B34" s="51" t="s">
        <v>111</v>
      </c>
      <c r="C34" s="52">
        <f t="shared" si="1"/>
        <v>0</v>
      </c>
    </row>
    <row r="35" spans="1:3" ht="15" hidden="1" customHeight="1" x14ac:dyDescent="0.3">
      <c r="A35" s="51" t="s">
        <v>112</v>
      </c>
      <c r="B35" s="51" t="s">
        <v>113</v>
      </c>
      <c r="C35" s="52">
        <f t="shared" si="1"/>
        <v>0</v>
      </c>
    </row>
    <row r="36" spans="1:3" ht="15" hidden="1" customHeight="1" x14ac:dyDescent="0.3">
      <c r="A36" s="51" t="s">
        <v>114</v>
      </c>
      <c r="B36" s="51" t="s">
        <v>115</v>
      </c>
      <c r="C36" s="52">
        <f t="shared" si="1"/>
        <v>0</v>
      </c>
    </row>
    <row r="37" spans="1:3" ht="15" hidden="1" customHeight="1" x14ac:dyDescent="0.3">
      <c r="A37" s="51" t="s">
        <v>116</v>
      </c>
      <c r="B37" s="51" t="s">
        <v>117</v>
      </c>
      <c r="C37" s="52">
        <f t="shared" si="1"/>
        <v>0</v>
      </c>
    </row>
    <row r="38" spans="1:3" ht="15" hidden="1" customHeight="1" x14ac:dyDescent="0.3">
      <c r="A38" s="51" t="s">
        <v>118</v>
      </c>
      <c r="B38" s="51" t="s">
        <v>119</v>
      </c>
      <c r="C38" s="52">
        <f t="shared" si="1"/>
        <v>0</v>
      </c>
    </row>
    <row r="39" spans="1:3" ht="15" hidden="1" customHeight="1" x14ac:dyDescent="0.3">
      <c r="A39" s="51" t="s">
        <v>120</v>
      </c>
      <c r="B39" s="51" t="s">
        <v>121</v>
      </c>
      <c r="C39" s="52">
        <f t="shared" si="1"/>
        <v>0</v>
      </c>
    </row>
    <row r="40" spans="1:3" ht="15" hidden="1" customHeight="1" x14ac:dyDescent="0.3">
      <c r="A40" s="51" t="s">
        <v>122</v>
      </c>
      <c r="B40" s="51" t="s">
        <v>123</v>
      </c>
      <c r="C40" s="52">
        <f t="shared" si="1"/>
        <v>0</v>
      </c>
    </row>
    <row r="41" spans="1:3" ht="15" hidden="1" customHeight="1" x14ac:dyDescent="0.3">
      <c r="A41" s="51" t="s">
        <v>124</v>
      </c>
      <c r="B41" s="51" t="s">
        <v>125</v>
      </c>
      <c r="C41" s="52">
        <f t="shared" si="1"/>
        <v>0</v>
      </c>
    </row>
    <row r="42" spans="1:3" ht="15" hidden="1" customHeight="1" x14ac:dyDescent="0.3">
      <c r="A42" s="51" t="s">
        <v>126</v>
      </c>
      <c r="B42" s="51" t="s">
        <v>127</v>
      </c>
      <c r="C42" s="52">
        <f t="shared" si="1"/>
        <v>0</v>
      </c>
    </row>
    <row r="43" spans="1:3" ht="15" hidden="1" customHeight="1" x14ac:dyDescent="0.3">
      <c r="A43" s="51" t="s">
        <v>128</v>
      </c>
      <c r="B43" s="51" t="s">
        <v>129</v>
      </c>
      <c r="C43" s="52">
        <f t="shared" si="1"/>
        <v>0</v>
      </c>
    </row>
    <row r="44" spans="1:3" ht="15" hidden="1" customHeight="1" x14ac:dyDescent="0.3">
      <c r="A44" s="51" t="s">
        <v>130</v>
      </c>
      <c r="B44" s="51" t="s">
        <v>131</v>
      </c>
      <c r="C44" s="52">
        <f t="shared" si="1"/>
        <v>0</v>
      </c>
    </row>
    <row r="45" spans="1:3" ht="15" hidden="1" customHeight="1" x14ac:dyDescent="0.3">
      <c r="A45" s="51" t="s">
        <v>132</v>
      </c>
      <c r="B45" s="51" t="s">
        <v>133</v>
      </c>
      <c r="C45" s="52">
        <f t="shared" si="1"/>
        <v>0</v>
      </c>
    </row>
    <row r="46" spans="1:3" ht="15" hidden="1" customHeight="1" x14ac:dyDescent="0.3">
      <c r="A46" s="51" t="s">
        <v>134</v>
      </c>
      <c r="B46" s="51" t="s">
        <v>135</v>
      </c>
      <c r="C46" s="53">
        <v>0</v>
      </c>
    </row>
    <row r="47" spans="1:3" ht="15" hidden="1" customHeight="1" x14ac:dyDescent="0.3">
      <c r="A47" s="54" t="s">
        <v>136</v>
      </c>
      <c r="B47" s="54" t="s">
        <v>137</v>
      </c>
      <c r="C47" s="55">
        <f>C48+C52</f>
        <v>0</v>
      </c>
    </row>
    <row r="48" spans="1:3" ht="15" hidden="1" customHeight="1" x14ac:dyDescent="0.3">
      <c r="A48" s="54" t="s">
        <v>138</v>
      </c>
      <c r="B48" s="54" t="s">
        <v>139</v>
      </c>
      <c r="C48" s="55">
        <f>C49+C50+C51</f>
        <v>0</v>
      </c>
    </row>
    <row r="49" spans="1:3" ht="15" hidden="1" customHeight="1" x14ac:dyDescent="0.3">
      <c r="A49" s="51" t="s">
        <v>140</v>
      </c>
      <c r="B49" s="51" t="s">
        <v>141</v>
      </c>
      <c r="C49" s="52">
        <f>SUM(D49:S49)</f>
        <v>0</v>
      </c>
    </row>
    <row r="50" spans="1:3" ht="15" hidden="1" customHeight="1" x14ac:dyDescent="0.3">
      <c r="A50" s="51" t="s">
        <v>142</v>
      </c>
      <c r="B50" s="51" t="s">
        <v>143</v>
      </c>
      <c r="C50" s="52">
        <f>SUM(D50:S50)</f>
        <v>0</v>
      </c>
    </row>
    <row r="51" spans="1:3" ht="15" hidden="1" customHeight="1" x14ac:dyDescent="0.3">
      <c r="A51" s="51" t="s">
        <v>144</v>
      </c>
      <c r="B51" s="51" t="s">
        <v>145</v>
      </c>
      <c r="C51" s="52">
        <f>SUM(D51:S51)</f>
        <v>0</v>
      </c>
    </row>
    <row r="52" spans="1:3" ht="15" hidden="1" customHeight="1" x14ac:dyDescent="0.3">
      <c r="A52" s="54" t="s">
        <v>146</v>
      </c>
      <c r="B52" s="54" t="s">
        <v>99</v>
      </c>
      <c r="C52" s="55">
        <f>C53</f>
        <v>0</v>
      </c>
    </row>
    <row r="53" spans="1:3" ht="15" hidden="1" customHeight="1" x14ac:dyDescent="0.3">
      <c r="A53" s="51" t="s">
        <v>147</v>
      </c>
      <c r="B53" s="51" t="s">
        <v>148</v>
      </c>
      <c r="C53" s="52">
        <f>SUM(D53:S53)</f>
        <v>0</v>
      </c>
    </row>
    <row r="54" spans="1:3" ht="15" customHeight="1" x14ac:dyDescent="0.3">
      <c r="A54" s="54" t="s">
        <v>149</v>
      </c>
      <c r="B54" s="54" t="s">
        <v>150</v>
      </c>
      <c r="C54" s="55">
        <f>C55+C61+C66+C75+C106</f>
        <v>40000</v>
      </c>
    </row>
    <row r="55" spans="1:3" ht="15" customHeight="1" x14ac:dyDescent="0.3">
      <c r="A55" s="54" t="s">
        <v>151</v>
      </c>
      <c r="B55" s="54" t="s">
        <v>152</v>
      </c>
      <c r="C55" s="55">
        <f>C56+C57+C58+C59+C60</f>
        <v>34000</v>
      </c>
    </row>
    <row r="56" spans="1:3" ht="15" hidden="1" customHeight="1" x14ac:dyDescent="0.3">
      <c r="A56" s="51" t="s">
        <v>153</v>
      </c>
      <c r="B56" s="51" t="s">
        <v>154</v>
      </c>
      <c r="C56" s="53">
        <v>0</v>
      </c>
    </row>
    <row r="57" spans="1:3" ht="15" hidden="1" customHeight="1" x14ac:dyDescent="0.3">
      <c r="A57" s="51" t="s">
        <v>155</v>
      </c>
      <c r="B57" s="51" t="s">
        <v>156</v>
      </c>
      <c r="C57" s="53">
        <v>0</v>
      </c>
    </row>
    <row r="58" spans="1:3" ht="15" hidden="1" customHeight="1" x14ac:dyDescent="0.3">
      <c r="A58" s="51" t="s">
        <v>157</v>
      </c>
      <c r="B58" s="51" t="s">
        <v>158</v>
      </c>
      <c r="C58" s="52">
        <f>SUM(D58:S58)</f>
        <v>0</v>
      </c>
    </row>
    <row r="59" spans="1:3" ht="15" hidden="1" customHeight="1" x14ac:dyDescent="0.3">
      <c r="A59" s="51" t="s">
        <v>159</v>
      </c>
      <c r="B59" s="51" t="s">
        <v>160</v>
      </c>
      <c r="C59" s="52">
        <f>SUM(D59:S59)</f>
        <v>0</v>
      </c>
    </row>
    <row r="60" spans="1:3" ht="15" customHeight="1" x14ac:dyDescent="0.3">
      <c r="A60" s="51" t="s">
        <v>389</v>
      </c>
      <c r="B60" s="51" t="s">
        <v>390</v>
      </c>
      <c r="C60" s="132">
        <v>34000</v>
      </c>
    </row>
    <row r="61" spans="1:3" ht="15" customHeight="1" x14ac:dyDescent="0.3">
      <c r="A61" s="54" t="s">
        <v>161</v>
      </c>
      <c r="B61" s="54" t="s">
        <v>162</v>
      </c>
      <c r="C61" s="55">
        <f>C62+C63+C64+C65</f>
        <v>6000</v>
      </c>
    </row>
    <row r="62" spans="1:3" ht="15" customHeight="1" x14ac:dyDescent="0.3">
      <c r="A62" s="51" t="s">
        <v>163</v>
      </c>
      <c r="B62" s="51" t="s">
        <v>164</v>
      </c>
      <c r="C62" s="132">
        <f>3000</f>
        <v>3000</v>
      </c>
    </row>
    <row r="63" spans="1:3" ht="15" hidden="1" customHeight="1" x14ac:dyDescent="0.3">
      <c r="A63" s="51" t="s">
        <v>165</v>
      </c>
      <c r="B63" s="51" t="s">
        <v>166</v>
      </c>
      <c r="C63" s="52">
        <f>SUM(D63:S63)</f>
        <v>0</v>
      </c>
    </row>
    <row r="64" spans="1:3" ht="15" hidden="1" customHeight="1" x14ac:dyDescent="0.3">
      <c r="A64" s="51" t="s">
        <v>167</v>
      </c>
      <c r="B64" s="51" t="s">
        <v>168</v>
      </c>
      <c r="C64" s="52">
        <f>SUM(D64:S64)</f>
        <v>0</v>
      </c>
    </row>
    <row r="65" spans="1:3" ht="15" customHeight="1" x14ac:dyDescent="0.3">
      <c r="A65" s="51" t="s">
        <v>169</v>
      </c>
      <c r="B65" s="51" t="s">
        <v>170</v>
      </c>
      <c r="C65" s="91">
        <v>3000</v>
      </c>
    </row>
    <row r="66" spans="1:3" ht="15" hidden="1" customHeight="1" x14ac:dyDescent="0.3">
      <c r="A66" s="54" t="s">
        <v>171</v>
      </c>
      <c r="B66" s="54" t="s">
        <v>172</v>
      </c>
      <c r="C66" s="55">
        <f>C67+C68+C69+C70+C71+C72+C73+C74</f>
        <v>0</v>
      </c>
    </row>
    <row r="67" spans="1:3" ht="15" hidden="1" customHeight="1" x14ac:dyDescent="0.3">
      <c r="A67" s="51" t="s">
        <v>173</v>
      </c>
      <c r="B67" s="51" t="s">
        <v>174</v>
      </c>
      <c r="C67" s="52">
        <f t="shared" ref="C67:C74" si="2">SUM(D67:S67)</f>
        <v>0</v>
      </c>
    </row>
    <row r="68" spans="1:3" ht="15" hidden="1" customHeight="1" x14ac:dyDescent="0.3">
      <c r="A68" s="51" t="s">
        <v>175</v>
      </c>
      <c r="B68" s="51" t="s">
        <v>176</v>
      </c>
      <c r="C68" s="52">
        <f t="shared" si="2"/>
        <v>0</v>
      </c>
    </row>
    <row r="69" spans="1:3" ht="15" hidden="1" customHeight="1" x14ac:dyDescent="0.3">
      <c r="A69" s="51" t="s">
        <v>177</v>
      </c>
      <c r="B69" s="51" t="s">
        <v>178</v>
      </c>
      <c r="C69" s="52">
        <f t="shared" si="2"/>
        <v>0</v>
      </c>
    </row>
    <row r="70" spans="1:3" ht="15" hidden="1" customHeight="1" x14ac:dyDescent="0.3">
      <c r="A70" s="51" t="s">
        <v>179</v>
      </c>
      <c r="B70" s="51" t="s">
        <v>180</v>
      </c>
      <c r="C70" s="52">
        <f t="shared" si="2"/>
        <v>0</v>
      </c>
    </row>
    <row r="71" spans="1:3" ht="15" hidden="1" customHeight="1" x14ac:dyDescent="0.3">
      <c r="A71" s="51" t="s">
        <v>181</v>
      </c>
      <c r="B71" s="51" t="s">
        <v>182</v>
      </c>
      <c r="C71" s="52">
        <f t="shared" si="2"/>
        <v>0</v>
      </c>
    </row>
    <row r="72" spans="1:3" ht="15" hidden="1" customHeight="1" x14ac:dyDescent="0.3">
      <c r="A72" s="51" t="s">
        <v>183</v>
      </c>
      <c r="B72" s="51" t="s">
        <v>184</v>
      </c>
      <c r="C72" s="52">
        <f t="shared" si="2"/>
        <v>0</v>
      </c>
    </row>
    <row r="73" spans="1:3" ht="15" hidden="1" customHeight="1" x14ac:dyDescent="0.3">
      <c r="A73" s="51" t="s">
        <v>185</v>
      </c>
      <c r="B73" s="51" t="s">
        <v>186</v>
      </c>
      <c r="C73" s="52">
        <f t="shared" si="2"/>
        <v>0</v>
      </c>
    </row>
    <row r="74" spans="1:3" ht="15" hidden="1" customHeight="1" x14ac:dyDescent="0.3">
      <c r="A74" s="51" t="s">
        <v>187</v>
      </c>
      <c r="B74" s="51" t="s">
        <v>188</v>
      </c>
      <c r="C74" s="52">
        <f t="shared" si="2"/>
        <v>0</v>
      </c>
    </row>
    <row r="75" spans="1:3" ht="15" hidden="1" customHeight="1" x14ac:dyDescent="0.3">
      <c r="A75" s="54" t="s">
        <v>189</v>
      </c>
      <c r="B75" s="54" t="s">
        <v>47</v>
      </c>
      <c r="C75" s="55">
        <f>+C76+C77+C78+C79+C80+C81+C82+C83+C84+C85+C86+C87+C88+C89+C90+C91+C92+C93+C94+C95+C96+C97+C98+C99+C100+C101+C102+C103+C104+C105</f>
        <v>0</v>
      </c>
    </row>
    <row r="76" spans="1:3" ht="15" hidden="1" customHeight="1" x14ac:dyDescent="0.3">
      <c r="A76" s="51" t="s">
        <v>190</v>
      </c>
      <c r="B76" s="51" t="s">
        <v>191</v>
      </c>
      <c r="C76" s="53">
        <v>0</v>
      </c>
    </row>
    <row r="77" spans="1:3" ht="15" hidden="1" customHeight="1" x14ac:dyDescent="0.3">
      <c r="A77" s="51" t="s">
        <v>192</v>
      </c>
      <c r="B77" s="51" t="s">
        <v>193</v>
      </c>
      <c r="C77" s="52">
        <f>SUM(D77:S77)</f>
        <v>0</v>
      </c>
    </row>
    <row r="78" spans="1:3" ht="15" hidden="1" customHeight="1" x14ac:dyDescent="0.3">
      <c r="A78" s="51" t="s">
        <v>194</v>
      </c>
      <c r="B78" s="51" t="s">
        <v>195</v>
      </c>
      <c r="C78" s="52">
        <f>SUM(D78:S78)</f>
        <v>0</v>
      </c>
    </row>
    <row r="79" spans="1:3" ht="15" hidden="1" customHeight="1" x14ac:dyDescent="0.3">
      <c r="A79" s="51" t="s">
        <v>196</v>
      </c>
      <c r="B79" s="51" t="s">
        <v>197</v>
      </c>
      <c r="C79" s="52">
        <f>SUM(D79:S79)</f>
        <v>0</v>
      </c>
    </row>
    <row r="80" spans="1:3" ht="15" hidden="1" customHeight="1" x14ac:dyDescent="0.3">
      <c r="A80" s="51" t="s">
        <v>198</v>
      </c>
      <c r="B80" s="51" t="s">
        <v>199</v>
      </c>
      <c r="C80" s="52">
        <f>SUM(D80:S80)</f>
        <v>0</v>
      </c>
    </row>
    <row r="81" spans="1:3" ht="15" hidden="1" customHeight="1" x14ac:dyDescent="0.3">
      <c r="A81" s="51" t="s">
        <v>200</v>
      </c>
      <c r="B81" s="51" t="s">
        <v>201</v>
      </c>
      <c r="C81" s="52">
        <v>0</v>
      </c>
    </row>
    <row r="82" spans="1:3" ht="15" hidden="1" customHeight="1" x14ac:dyDescent="0.3">
      <c r="A82" s="51" t="s">
        <v>202</v>
      </c>
      <c r="B82" s="51" t="s">
        <v>203</v>
      </c>
      <c r="C82" s="52">
        <f t="shared" ref="C82:C104" si="3">SUM(D82:S82)</f>
        <v>0</v>
      </c>
    </row>
    <row r="83" spans="1:3" ht="15" hidden="1" customHeight="1" x14ac:dyDescent="0.3">
      <c r="A83" s="51" t="s">
        <v>204</v>
      </c>
      <c r="B83" s="51" t="s">
        <v>205</v>
      </c>
      <c r="C83" s="52">
        <f t="shared" si="3"/>
        <v>0</v>
      </c>
    </row>
    <row r="84" spans="1:3" ht="15" hidden="1" customHeight="1" x14ac:dyDescent="0.3">
      <c r="A84" s="51" t="s">
        <v>206</v>
      </c>
      <c r="B84" s="51" t="s">
        <v>207</v>
      </c>
      <c r="C84" s="52">
        <f t="shared" si="3"/>
        <v>0</v>
      </c>
    </row>
    <row r="85" spans="1:3" ht="15" hidden="1" customHeight="1" x14ac:dyDescent="0.3">
      <c r="A85" s="51" t="s">
        <v>208</v>
      </c>
      <c r="B85" s="51" t="s">
        <v>209</v>
      </c>
      <c r="C85" s="52">
        <f t="shared" si="3"/>
        <v>0</v>
      </c>
    </row>
    <row r="86" spans="1:3" ht="15" hidden="1" customHeight="1" x14ac:dyDescent="0.3">
      <c r="A86" s="51" t="s">
        <v>210</v>
      </c>
      <c r="B86" s="51" t="s">
        <v>211</v>
      </c>
      <c r="C86" s="52">
        <f t="shared" si="3"/>
        <v>0</v>
      </c>
    </row>
    <row r="87" spans="1:3" ht="15" hidden="1" customHeight="1" x14ac:dyDescent="0.3">
      <c r="A87" s="51" t="s">
        <v>212</v>
      </c>
      <c r="B87" s="51" t="s">
        <v>213</v>
      </c>
      <c r="C87" s="52">
        <f t="shared" si="3"/>
        <v>0</v>
      </c>
    </row>
    <row r="88" spans="1:3" ht="15" hidden="1" customHeight="1" x14ac:dyDescent="0.3">
      <c r="A88" s="51" t="s">
        <v>214</v>
      </c>
      <c r="B88" s="51" t="s">
        <v>215</v>
      </c>
      <c r="C88" s="52">
        <f t="shared" si="3"/>
        <v>0</v>
      </c>
    </row>
    <row r="89" spans="1:3" ht="15" hidden="1" customHeight="1" x14ac:dyDescent="0.3">
      <c r="A89" s="51" t="s">
        <v>216</v>
      </c>
      <c r="B89" s="51" t="s">
        <v>217</v>
      </c>
      <c r="C89" s="52">
        <f t="shared" si="3"/>
        <v>0</v>
      </c>
    </row>
    <row r="90" spans="1:3" ht="15" hidden="1" customHeight="1" x14ac:dyDescent="0.3">
      <c r="A90" s="51" t="s">
        <v>218</v>
      </c>
      <c r="B90" s="51" t="s">
        <v>219</v>
      </c>
      <c r="C90" s="52">
        <f t="shared" si="3"/>
        <v>0</v>
      </c>
    </row>
    <row r="91" spans="1:3" ht="15" hidden="1" customHeight="1" x14ac:dyDescent="0.3">
      <c r="A91" s="51" t="s">
        <v>220</v>
      </c>
      <c r="B91" s="51" t="s">
        <v>221</v>
      </c>
      <c r="C91" s="52">
        <f t="shared" si="3"/>
        <v>0</v>
      </c>
    </row>
    <row r="92" spans="1:3" ht="15" hidden="1" customHeight="1" x14ac:dyDescent="0.3">
      <c r="A92" s="51" t="s">
        <v>222</v>
      </c>
      <c r="B92" s="51" t="s">
        <v>223</v>
      </c>
      <c r="C92" s="52">
        <f t="shared" si="3"/>
        <v>0</v>
      </c>
    </row>
    <row r="93" spans="1:3" ht="15" hidden="1" customHeight="1" x14ac:dyDescent="0.3">
      <c r="A93" s="51" t="s">
        <v>224</v>
      </c>
      <c r="B93" s="51" t="s">
        <v>225</v>
      </c>
      <c r="C93" s="52">
        <f t="shared" si="3"/>
        <v>0</v>
      </c>
    </row>
    <row r="94" spans="1:3" ht="15" hidden="1" customHeight="1" x14ac:dyDescent="0.3">
      <c r="A94" s="51" t="s">
        <v>226</v>
      </c>
      <c r="B94" s="51" t="s">
        <v>227</v>
      </c>
      <c r="C94" s="52">
        <f t="shared" si="3"/>
        <v>0</v>
      </c>
    </row>
    <row r="95" spans="1:3" ht="15" hidden="1" customHeight="1" x14ac:dyDescent="0.3">
      <c r="A95" s="51" t="s">
        <v>228</v>
      </c>
      <c r="B95" s="51" t="s">
        <v>229</v>
      </c>
      <c r="C95" s="52">
        <f t="shared" si="3"/>
        <v>0</v>
      </c>
    </row>
    <row r="96" spans="1:3" ht="15" hidden="1" customHeight="1" x14ac:dyDescent="0.3">
      <c r="A96" s="51" t="s">
        <v>230</v>
      </c>
      <c r="B96" s="51" t="s">
        <v>231</v>
      </c>
      <c r="C96" s="52">
        <f t="shared" si="3"/>
        <v>0</v>
      </c>
    </row>
    <row r="97" spans="1:3" ht="15" hidden="1" customHeight="1" x14ac:dyDescent="0.3">
      <c r="A97" s="51" t="s">
        <v>232</v>
      </c>
      <c r="B97" s="51" t="s">
        <v>233</v>
      </c>
      <c r="C97" s="52">
        <f t="shared" si="3"/>
        <v>0</v>
      </c>
    </row>
    <row r="98" spans="1:3" ht="15" hidden="1" customHeight="1" x14ac:dyDescent="0.3">
      <c r="A98" s="51" t="s">
        <v>234</v>
      </c>
      <c r="B98" s="51" t="s">
        <v>235</v>
      </c>
      <c r="C98" s="52">
        <f t="shared" si="3"/>
        <v>0</v>
      </c>
    </row>
    <row r="99" spans="1:3" ht="15" hidden="1" customHeight="1" x14ac:dyDescent="0.3">
      <c r="A99" s="51" t="s">
        <v>236</v>
      </c>
      <c r="B99" s="51" t="s">
        <v>237</v>
      </c>
      <c r="C99" s="52">
        <f t="shared" si="3"/>
        <v>0</v>
      </c>
    </row>
    <row r="100" spans="1:3" ht="15" hidden="1" customHeight="1" x14ac:dyDescent="0.3">
      <c r="A100" s="51" t="s">
        <v>238</v>
      </c>
      <c r="B100" s="51" t="s">
        <v>239</v>
      </c>
      <c r="C100" s="52">
        <f t="shared" si="3"/>
        <v>0</v>
      </c>
    </row>
    <row r="101" spans="1:3" ht="15" hidden="1" customHeight="1" x14ac:dyDescent="0.3">
      <c r="A101" s="51" t="s">
        <v>240</v>
      </c>
      <c r="B101" s="51" t="s">
        <v>241</v>
      </c>
      <c r="C101" s="52">
        <f t="shared" si="3"/>
        <v>0</v>
      </c>
    </row>
    <row r="102" spans="1:3" ht="15" hidden="1" customHeight="1" x14ac:dyDescent="0.3">
      <c r="A102" s="51" t="s">
        <v>242</v>
      </c>
      <c r="B102" s="51" t="s">
        <v>243</v>
      </c>
      <c r="C102" s="52">
        <f t="shared" si="3"/>
        <v>0</v>
      </c>
    </row>
    <row r="103" spans="1:3" ht="15" hidden="1" customHeight="1" x14ac:dyDescent="0.3">
      <c r="A103" s="51" t="s">
        <v>244</v>
      </c>
      <c r="B103" s="51" t="s">
        <v>45</v>
      </c>
      <c r="C103" s="52">
        <f t="shared" si="3"/>
        <v>0</v>
      </c>
    </row>
    <row r="104" spans="1:3" ht="15" hidden="1" customHeight="1" x14ac:dyDescent="0.3">
      <c r="A104" s="51" t="s">
        <v>245</v>
      </c>
      <c r="B104" s="51" t="s">
        <v>246</v>
      </c>
      <c r="C104" s="52">
        <f t="shared" si="3"/>
        <v>0</v>
      </c>
    </row>
    <row r="105" spans="1:3" ht="15" hidden="1" customHeight="1" x14ac:dyDescent="0.3">
      <c r="A105" s="51" t="s">
        <v>247</v>
      </c>
      <c r="B105" s="51" t="s">
        <v>248</v>
      </c>
      <c r="C105" s="53">
        <v>0</v>
      </c>
    </row>
    <row r="106" spans="1:3" ht="15" hidden="1" customHeight="1" x14ac:dyDescent="0.3">
      <c r="A106" s="54" t="s">
        <v>249</v>
      </c>
      <c r="B106" s="54" t="s">
        <v>250</v>
      </c>
      <c r="C106" s="55">
        <f>C107+C108</f>
        <v>0</v>
      </c>
    </row>
    <row r="107" spans="1:3" ht="15" hidden="1" customHeight="1" x14ac:dyDescent="0.3">
      <c r="A107" s="51" t="s">
        <v>251</v>
      </c>
      <c r="B107" s="51" t="s">
        <v>148</v>
      </c>
      <c r="C107" s="52">
        <f>SUM(D107:S107)</f>
        <v>0</v>
      </c>
    </row>
    <row r="108" spans="1:3" ht="15" hidden="1" customHeight="1" x14ac:dyDescent="0.3">
      <c r="A108" s="51" t="s">
        <v>252</v>
      </c>
      <c r="B108" s="51" t="s">
        <v>101</v>
      </c>
      <c r="C108" s="52">
        <f>SUM(D108:S108)</f>
        <v>0</v>
      </c>
    </row>
    <row r="109" spans="1:3" ht="15" hidden="1" customHeight="1" x14ac:dyDescent="0.3">
      <c r="A109" s="54" t="s">
        <v>253</v>
      </c>
      <c r="B109" s="54" t="s">
        <v>254</v>
      </c>
      <c r="C109" s="55">
        <f>C110</f>
        <v>0</v>
      </c>
    </row>
    <row r="110" spans="1:3" ht="15" hidden="1" customHeight="1" x14ac:dyDescent="0.3">
      <c r="A110" s="54" t="s">
        <v>255</v>
      </c>
      <c r="B110" s="54" t="s">
        <v>254</v>
      </c>
      <c r="C110" s="55">
        <f>C111+C112+C113+C114+C115</f>
        <v>0</v>
      </c>
    </row>
    <row r="111" spans="1:3" ht="15" hidden="1" customHeight="1" x14ac:dyDescent="0.3">
      <c r="A111" s="51" t="s">
        <v>256</v>
      </c>
      <c r="B111" s="51" t="s">
        <v>257</v>
      </c>
      <c r="C111" s="52">
        <f>SUM(D111:S111)</f>
        <v>0</v>
      </c>
    </row>
    <row r="112" spans="1:3" ht="15" hidden="1" customHeight="1" x14ac:dyDescent="0.3">
      <c r="A112" s="51" t="s">
        <v>258</v>
      </c>
      <c r="B112" s="51" t="s">
        <v>259</v>
      </c>
      <c r="C112" s="52">
        <f>SUM(D112:S112)</f>
        <v>0</v>
      </c>
    </row>
    <row r="113" spans="1:3" ht="15" hidden="1" customHeight="1" x14ac:dyDescent="0.3">
      <c r="A113" s="51" t="s">
        <v>260</v>
      </c>
      <c r="B113" s="51" t="s">
        <v>261</v>
      </c>
      <c r="C113" s="53">
        <v>0</v>
      </c>
    </row>
    <row r="114" spans="1:3" ht="15" hidden="1" customHeight="1" x14ac:dyDescent="0.3">
      <c r="A114" s="51" t="s">
        <v>262</v>
      </c>
      <c r="B114" s="51" t="s">
        <v>263</v>
      </c>
      <c r="C114" s="53">
        <v>0</v>
      </c>
    </row>
    <row r="115" spans="1:3" ht="15" hidden="1" customHeight="1" x14ac:dyDescent="0.3">
      <c r="A115" s="51" t="s">
        <v>264</v>
      </c>
      <c r="B115" s="51" t="s">
        <v>186</v>
      </c>
      <c r="C115" s="52">
        <f>SUM(D115:S115)</f>
        <v>0</v>
      </c>
    </row>
    <row r="116" spans="1:3" ht="15" hidden="1" customHeight="1" x14ac:dyDescent="0.3">
      <c r="A116" s="54" t="s">
        <v>265</v>
      </c>
      <c r="B116" s="54" t="s">
        <v>266</v>
      </c>
      <c r="C116" s="55">
        <f>C117</f>
        <v>0</v>
      </c>
    </row>
    <row r="117" spans="1:3" ht="15" hidden="1" customHeight="1" x14ac:dyDescent="0.3">
      <c r="A117" s="51" t="s">
        <v>267</v>
      </c>
      <c r="B117" s="51" t="s">
        <v>268</v>
      </c>
      <c r="C117" s="52">
        <f>SUM(D117:S117)</f>
        <v>0</v>
      </c>
    </row>
    <row r="118" spans="1:3" ht="15" hidden="1" customHeight="1" x14ac:dyDescent="0.3">
      <c r="A118" s="54" t="s">
        <v>269</v>
      </c>
      <c r="B118" s="54" t="s">
        <v>270</v>
      </c>
      <c r="C118" s="55">
        <f>C119+C121</f>
        <v>0</v>
      </c>
    </row>
    <row r="119" spans="1:3" ht="15" hidden="1" customHeight="1" x14ac:dyDescent="0.3">
      <c r="A119" s="54" t="s">
        <v>271</v>
      </c>
      <c r="B119" s="54" t="s">
        <v>272</v>
      </c>
      <c r="C119" s="55">
        <f>C120</f>
        <v>0</v>
      </c>
    </row>
    <row r="120" spans="1:3" ht="15" hidden="1" customHeight="1" x14ac:dyDescent="0.3">
      <c r="A120" s="51" t="s">
        <v>273</v>
      </c>
      <c r="B120" s="51" t="s">
        <v>274</v>
      </c>
      <c r="C120" s="52">
        <f>SUM(D120:S120)</f>
        <v>0</v>
      </c>
    </row>
    <row r="121" spans="1:3" ht="15" hidden="1" customHeight="1" x14ac:dyDescent="0.3">
      <c r="A121" s="54" t="s">
        <v>275</v>
      </c>
      <c r="B121" s="54" t="s">
        <v>276</v>
      </c>
      <c r="C121" s="55">
        <f>C122+C123</f>
        <v>0</v>
      </c>
    </row>
    <row r="122" spans="1:3" ht="15" hidden="1" customHeight="1" x14ac:dyDescent="0.3">
      <c r="A122" s="51" t="s">
        <v>277</v>
      </c>
      <c r="B122" s="51" t="s">
        <v>278</v>
      </c>
      <c r="C122" s="52">
        <f>SUM(D122:S122)</f>
        <v>0</v>
      </c>
    </row>
    <row r="123" spans="1:3" ht="15" hidden="1" customHeight="1" x14ac:dyDescent="0.3">
      <c r="A123" s="51" t="s">
        <v>279</v>
      </c>
      <c r="B123" s="51" t="s">
        <v>280</v>
      </c>
      <c r="C123" s="52">
        <f>SUM(D123:S123)</f>
        <v>0</v>
      </c>
    </row>
    <row r="124" spans="1:3" ht="15" hidden="1" customHeight="1" x14ac:dyDescent="0.3">
      <c r="A124" s="51"/>
      <c r="B124" s="51" t="s">
        <v>281</v>
      </c>
      <c r="C124" s="52">
        <f>SUM(D124:S124)</f>
        <v>0</v>
      </c>
    </row>
    <row r="125" spans="1:3" ht="15" hidden="1" customHeight="1" x14ac:dyDescent="0.3">
      <c r="A125" s="54" t="s">
        <v>282</v>
      </c>
      <c r="B125" s="54" t="s">
        <v>283</v>
      </c>
      <c r="C125" s="55">
        <f>C126+C148+C167+C174</f>
        <v>0</v>
      </c>
    </row>
    <row r="126" spans="1:3" ht="15" hidden="1" customHeight="1" x14ac:dyDescent="0.3">
      <c r="A126" s="54" t="s">
        <v>284</v>
      </c>
      <c r="B126" s="54" t="s">
        <v>285</v>
      </c>
      <c r="C126" s="55">
        <f>C127+C130+C132+C142+C146</f>
        <v>0</v>
      </c>
    </row>
    <row r="127" spans="1:3" ht="15" hidden="1" customHeight="1" x14ac:dyDescent="0.3">
      <c r="A127" s="54" t="s">
        <v>286</v>
      </c>
      <c r="B127" s="54" t="s">
        <v>287</v>
      </c>
      <c r="C127" s="55">
        <f>C128+C129</f>
        <v>0</v>
      </c>
    </row>
    <row r="128" spans="1:3" ht="15" hidden="1" customHeight="1" x14ac:dyDescent="0.3">
      <c r="A128" s="51" t="s">
        <v>288</v>
      </c>
      <c r="B128" s="51" t="s">
        <v>289</v>
      </c>
      <c r="C128" s="52">
        <f>SUM(D128:S128)</f>
        <v>0</v>
      </c>
    </row>
    <row r="129" spans="1:3" ht="15" hidden="1" customHeight="1" x14ac:dyDescent="0.3">
      <c r="A129" s="51" t="s">
        <v>290</v>
      </c>
      <c r="B129" s="51" t="s">
        <v>291</v>
      </c>
      <c r="C129" s="52">
        <f>SUM(D129:S129)</f>
        <v>0</v>
      </c>
    </row>
    <row r="130" spans="1:3" ht="15" hidden="1" customHeight="1" x14ac:dyDescent="0.3">
      <c r="A130" s="54" t="s">
        <v>292</v>
      </c>
      <c r="B130" s="54" t="s">
        <v>293</v>
      </c>
      <c r="C130" s="55">
        <f>C131</f>
        <v>0</v>
      </c>
    </row>
    <row r="131" spans="1:3" ht="15" hidden="1" customHeight="1" x14ac:dyDescent="0.3">
      <c r="A131" s="51" t="s">
        <v>294</v>
      </c>
      <c r="B131" s="51" t="s">
        <v>295</v>
      </c>
      <c r="C131" s="52">
        <f>SUM(D131:S131)</f>
        <v>0</v>
      </c>
    </row>
    <row r="132" spans="1:3" ht="15" hidden="1" customHeight="1" x14ac:dyDescent="0.3">
      <c r="A132" s="54" t="s">
        <v>296</v>
      </c>
      <c r="B132" s="54" t="s">
        <v>297</v>
      </c>
      <c r="C132" s="55">
        <f>C133+C134+C135+C136+C137+C138+C139+C140+C141</f>
        <v>0</v>
      </c>
    </row>
    <row r="133" spans="1:3" ht="15" hidden="1" customHeight="1" x14ac:dyDescent="0.3">
      <c r="A133" s="51" t="s">
        <v>298</v>
      </c>
      <c r="B133" s="51" t="s">
        <v>299</v>
      </c>
      <c r="C133" s="52">
        <f t="shared" ref="C133:C141" si="4">SUM(D133:S133)</f>
        <v>0</v>
      </c>
    </row>
    <row r="134" spans="1:3" ht="15" hidden="1" customHeight="1" x14ac:dyDescent="0.3">
      <c r="A134" s="51" t="s">
        <v>300</v>
      </c>
      <c r="B134" s="51" t="s">
        <v>301</v>
      </c>
      <c r="C134" s="52">
        <f t="shared" si="4"/>
        <v>0</v>
      </c>
    </row>
    <row r="135" spans="1:3" ht="15" hidden="1" customHeight="1" x14ac:dyDescent="0.3">
      <c r="A135" s="51" t="s">
        <v>302</v>
      </c>
      <c r="B135" s="51" t="s">
        <v>303</v>
      </c>
      <c r="C135" s="52">
        <f t="shared" si="4"/>
        <v>0</v>
      </c>
    </row>
    <row r="136" spans="1:3" ht="15" hidden="1" customHeight="1" x14ac:dyDescent="0.3">
      <c r="A136" s="51" t="s">
        <v>304</v>
      </c>
      <c r="B136" s="51" t="s">
        <v>305</v>
      </c>
      <c r="C136" s="52">
        <f t="shared" si="4"/>
        <v>0</v>
      </c>
    </row>
    <row r="137" spans="1:3" ht="15" hidden="1" customHeight="1" x14ac:dyDescent="0.3">
      <c r="A137" s="51" t="s">
        <v>306</v>
      </c>
      <c r="B137" s="51" t="s">
        <v>307</v>
      </c>
      <c r="C137" s="52">
        <f t="shared" si="4"/>
        <v>0</v>
      </c>
    </row>
    <row r="138" spans="1:3" ht="15" hidden="1" customHeight="1" x14ac:dyDescent="0.3">
      <c r="A138" s="51" t="s">
        <v>308</v>
      </c>
      <c r="B138" s="51" t="s">
        <v>309</v>
      </c>
      <c r="C138" s="52">
        <f t="shared" si="4"/>
        <v>0</v>
      </c>
    </row>
    <row r="139" spans="1:3" ht="15" hidden="1" customHeight="1" x14ac:dyDescent="0.3">
      <c r="A139" s="51" t="s">
        <v>310</v>
      </c>
      <c r="B139" s="51" t="s">
        <v>311</v>
      </c>
      <c r="C139" s="52">
        <f t="shared" si="4"/>
        <v>0</v>
      </c>
    </row>
    <row r="140" spans="1:3" ht="15" hidden="1" customHeight="1" x14ac:dyDescent="0.3">
      <c r="A140" s="51" t="s">
        <v>312</v>
      </c>
      <c r="B140" s="51" t="s">
        <v>313</v>
      </c>
      <c r="C140" s="52">
        <f t="shared" si="4"/>
        <v>0</v>
      </c>
    </row>
    <row r="141" spans="1:3" ht="15" hidden="1" customHeight="1" x14ac:dyDescent="0.3">
      <c r="A141" s="51" t="s">
        <v>314</v>
      </c>
      <c r="B141" s="51" t="s">
        <v>315</v>
      </c>
      <c r="C141" s="52">
        <f t="shared" si="4"/>
        <v>0</v>
      </c>
    </row>
    <row r="142" spans="1:3" ht="15" hidden="1" customHeight="1" x14ac:dyDescent="0.3">
      <c r="A142" s="54" t="s">
        <v>316</v>
      </c>
      <c r="B142" s="54" t="s">
        <v>317</v>
      </c>
      <c r="C142" s="55">
        <f>C143+C144+C145</f>
        <v>0</v>
      </c>
    </row>
    <row r="143" spans="1:3" ht="15" hidden="1" customHeight="1" x14ac:dyDescent="0.3">
      <c r="A143" s="51" t="s">
        <v>318</v>
      </c>
      <c r="B143" s="51" t="s">
        <v>319</v>
      </c>
      <c r="C143" s="52">
        <f>SUM(D143:S143)</f>
        <v>0</v>
      </c>
    </row>
    <row r="144" spans="1:3" ht="15" hidden="1" customHeight="1" x14ac:dyDescent="0.3">
      <c r="A144" s="51" t="s">
        <v>320</v>
      </c>
      <c r="B144" s="51" t="s">
        <v>321</v>
      </c>
      <c r="C144" s="52">
        <f>SUM(D144:S144)</f>
        <v>0</v>
      </c>
    </row>
    <row r="145" spans="1:3" ht="15" hidden="1" customHeight="1" x14ac:dyDescent="0.3">
      <c r="A145" s="51" t="s">
        <v>322</v>
      </c>
      <c r="B145" s="51" t="s">
        <v>323</v>
      </c>
      <c r="C145" s="52">
        <f>SUM(D145:S145)</f>
        <v>0</v>
      </c>
    </row>
    <row r="146" spans="1:3" ht="15" hidden="1" customHeight="1" x14ac:dyDescent="0.3">
      <c r="A146" s="54" t="s">
        <v>324</v>
      </c>
      <c r="B146" s="54" t="s">
        <v>325</v>
      </c>
      <c r="C146" s="55">
        <f>C147</f>
        <v>0</v>
      </c>
    </row>
    <row r="147" spans="1:3" ht="15" hidden="1" customHeight="1" x14ac:dyDescent="0.3">
      <c r="A147" s="51" t="s">
        <v>326</v>
      </c>
      <c r="B147" s="51" t="s">
        <v>327</v>
      </c>
      <c r="C147" s="52">
        <f>SUM(D147:S147)</f>
        <v>0</v>
      </c>
    </row>
    <row r="148" spans="1:3" ht="15" hidden="1" customHeight="1" x14ac:dyDescent="0.3">
      <c r="A148" s="54" t="s">
        <v>328</v>
      </c>
      <c r="B148" s="54" t="s">
        <v>329</v>
      </c>
      <c r="C148" s="55">
        <f>C149+C151+C161+C165</f>
        <v>0</v>
      </c>
    </row>
    <row r="149" spans="1:3" ht="15" hidden="1" customHeight="1" x14ac:dyDescent="0.3">
      <c r="A149" s="54" t="s">
        <v>330</v>
      </c>
      <c r="B149" s="54" t="s">
        <v>293</v>
      </c>
      <c r="C149" s="55">
        <f>C150</f>
        <v>0</v>
      </c>
    </row>
    <row r="150" spans="1:3" ht="15" hidden="1" customHeight="1" x14ac:dyDescent="0.3">
      <c r="A150" s="51" t="s">
        <v>331</v>
      </c>
      <c r="B150" s="51" t="s">
        <v>295</v>
      </c>
      <c r="C150" s="52">
        <f>SUM(D150:S150)</f>
        <v>0</v>
      </c>
    </row>
    <row r="151" spans="1:3" ht="15" hidden="1" customHeight="1" x14ac:dyDescent="0.3">
      <c r="A151" s="54" t="s">
        <v>332</v>
      </c>
      <c r="B151" s="54" t="s">
        <v>297</v>
      </c>
      <c r="C151" s="55">
        <f>C152+C153+C154+C155+C156+C157+C158+C159+C160</f>
        <v>0</v>
      </c>
    </row>
    <row r="152" spans="1:3" ht="15" hidden="1" customHeight="1" x14ac:dyDescent="0.3">
      <c r="A152" s="51" t="s">
        <v>333</v>
      </c>
      <c r="B152" s="51" t="s">
        <v>299</v>
      </c>
      <c r="C152" s="52">
        <f t="shared" ref="C152:C160" si="5">SUM(D152:S152)</f>
        <v>0</v>
      </c>
    </row>
    <row r="153" spans="1:3" ht="15" hidden="1" customHeight="1" x14ac:dyDescent="0.3">
      <c r="A153" s="51" t="s">
        <v>334</v>
      </c>
      <c r="B153" s="51" t="s">
        <v>301</v>
      </c>
      <c r="C153" s="52">
        <f t="shared" si="5"/>
        <v>0</v>
      </c>
    </row>
    <row r="154" spans="1:3" ht="15" hidden="1" customHeight="1" x14ac:dyDescent="0.3">
      <c r="A154" s="51" t="s">
        <v>335</v>
      </c>
      <c r="B154" s="51" t="s">
        <v>303</v>
      </c>
      <c r="C154" s="52">
        <f t="shared" si="5"/>
        <v>0</v>
      </c>
    </row>
    <row r="155" spans="1:3" ht="15" hidden="1" customHeight="1" x14ac:dyDescent="0.3">
      <c r="A155" s="51" t="s">
        <v>336</v>
      </c>
      <c r="B155" s="51" t="s">
        <v>305</v>
      </c>
      <c r="C155" s="52">
        <f t="shared" si="5"/>
        <v>0</v>
      </c>
    </row>
    <row r="156" spans="1:3" ht="15" hidden="1" customHeight="1" x14ac:dyDescent="0.3">
      <c r="A156" s="51" t="s">
        <v>337</v>
      </c>
      <c r="B156" s="51" t="s">
        <v>307</v>
      </c>
      <c r="C156" s="52">
        <f t="shared" si="5"/>
        <v>0</v>
      </c>
    </row>
    <row r="157" spans="1:3" ht="15" hidden="1" customHeight="1" x14ac:dyDescent="0.3">
      <c r="A157" s="51" t="s">
        <v>338</v>
      </c>
      <c r="B157" s="51" t="s">
        <v>309</v>
      </c>
      <c r="C157" s="52">
        <f t="shared" si="5"/>
        <v>0</v>
      </c>
    </row>
    <row r="158" spans="1:3" ht="15" hidden="1" customHeight="1" x14ac:dyDescent="0.3">
      <c r="A158" s="51" t="s">
        <v>339</v>
      </c>
      <c r="B158" s="51" t="s">
        <v>311</v>
      </c>
      <c r="C158" s="52">
        <f t="shared" si="5"/>
        <v>0</v>
      </c>
    </row>
    <row r="159" spans="1:3" ht="15" hidden="1" customHeight="1" x14ac:dyDescent="0.3">
      <c r="A159" s="51" t="s">
        <v>340</v>
      </c>
      <c r="B159" s="51" t="s">
        <v>313</v>
      </c>
      <c r="C159" s="52">
        <f t="shared" si="5"/>
        <v>0</v>
      </c>
    </row>
    <row r="160" spans="1:3" ht="15" hidden="1" customHeight="1" x14ac:dyDescent="0.3">
      <c r="A160" s="51" t="s">
        <v>341</v>
      </c>
      <c r="B160" s="51" t="s">
        <v>315</v>
      </c>
      <c r="C160" s="52">
        <f t="shared" si="5"/>
        <v>0</v>
      </c>
    </row>
    <row r="161" spans="1:3" ht="15" hidden="1" customHeight="1" x14ac:dyDescent="0.3">
      <c r="A161" s="54" t="s">
        <v>342</v>
      </c>
      <c r="B161" s="54" t="s">
        <v>317</v>
      </c>
      <c r="C161" s="55">
        <f>C162+C163+C164</f>
        <v>0</v>
      </c>
    </row>
    <row r="162" spans="1:3" ht="15" hidden="1" customHeight="1" x14ac:dyDescent="0.3">
      <c r="A162" s="51" t="s">
        <v>343</v>
      </c>
      <c r="B162" s="51" t="s">
        <v>319</v>
      </c>
      <c r="C162" s="52">
        <f>SUM(D162:S162)</f>
        <v>0</v>
      </c>
    </row>
    <row r="163" spans="1:3" ht="15" hidden="1" customHeight="1" x14ac:dyDescent="0.3">
      <c r="A163" s="51" t="s">
        <v>344</v>
      </c>
      <c r="B163" s="51" t="s">
        <v>321</v>
      </c>
      <c r="C163" s="52">
        <f>SUM(D163:S163)</f>
        <v>0</v>
      </c>
    </row>
    <row r="164" spans="1:3" ht="15" hidden="1" customHeight="1" x14ac:dyDescent="0.3">
      <c r="A164" s="51" t="s">
        <v>345</v>
      </c>
      <c r="B164" s="51" t="s">
        <v>323</v>
      </c>
      <c r="C164" s="52">
        <f>SUM(D164:S164)</f>
        <v>0</v>
      </c>
    </row>
    <row r="165" spans="1:3" ht="15" hidden="1" customHeight="1" x14ac:dyDescent="0.3">
      <c r="A165" s="54" t="s">
        <v>346</v>
      </c>
      <c r="B165" s="54" t="s">
        <v>325</v>
      </c>
      <c r="C165" s="55">
        <f>C166</f>
        <v>0</v>
      </c>
    </row>
    <row r="166" spans="1:3" ht="15" hidden="1" customHeight="1" x14ac:dyDescent="0.3">
      <c r="A166" s="51" t="s">
        <v>347</v>
      </c>
      <c r="B166" s="51" t="s">
        <v>327</v>
      </c>
      <c r="C166" s="52">
        <f>SUM(D166:S166)</f>
        <v>0</v>
      </c>
    </row>
    <row r="167" spans="1:3" ht="15" hidden="1" customHeight="1" x14ac:dyDescent="0.3">
      <c r="A167" s="54" t="s">
        <v>348</v>
      </c>
      <c r="B167" s="54" t="s">
        <v>349</v>
      </c>
      <c r="C167" s="55">
        <f>C168+C172</f>
        <v>0</v>
      </c>
    </row>
    <row r="168" spans="1:3" ht="15" hidden="1" customHeight="1" x14ac:dyDescent="0.3">
      <c r="A168" s="54" t="s">
        <v>350</v>
      </c>
      <c r="B168" s="54" t="s">
        <v>351</v>
      </c>
      <c r="C168" s="55">
        <f>C169+C170+C171</f>
        <v>0</v>
      </c>
    </row>
    <row r="169" spans="1:3" ht="15" hidden="1" customHeight="1" x14ac:dyDescent="0.3">
      <c r="A169" s="51" t="s">
        <v>352</v>
      </c>
      <c r="B169" s="51" t="s">
        <v>353</v>
      </c>
      <c r="C169" s="52">
        <f>SUM(D169:S169)</f>
        <v>0</v>
      </c>
    </row>
    <row r="170" spans="1:3" ht="15" hidden="1" customHeight="1" x14ac:dyDescent="0.3">
      <c r="A170" s="51" t="s">
        <v>354</v>
      </c>
      <c r="B170" s="51" t="s">
        <v>355</v>
      </c>
      <c r="C170" s="52">
        <f>SUM(D170:S170)</f>
        <v>0</v>
      </c>
    </row>
    <row r="171" spans="1:3" ht="15" hidden="1" customHeight="1" x14ac:dyDescent="0.3">
      <c r="A171" s="51" t="s">
        <v>356</v>
      </c>
      <c r="B171" s="51" t="s">
        <v>357</v>
      </c>
      <c r="C171" s="52">
        <f>SUM(D171:S171)</f>
        <v>0</v>
      </c>
    </row>
    <row r="172" spans="1:3" ht="15" hidden="1" customHeight="1" x14ac:dyDescent="0.3">
      <c r="A172" s="54" t="s">
        <v>358</v>
      </c>
      <c r="B172" s="54" t="s">
        <v>359</v>
      </c>
      <c r="C172" s="55">
        <f>C173</f>
        <v>0</v>
      </c>
    </row>
    <row r="173" spans="1:3" ht="15" hidden="1" customHeight="1" x14ac:dyDescent="0.3">
      <c r="A173" s="51" t="s">
        <v>360</v>
      </c>
      <c r="B173" s="51" t="s">
        <v>361</v>
      </c>
      <c r="C173" s="52">
        <f>SUM(D173:S173)</f>
        <v>0</v>
      </c>
    </row>
    <row r="174" spans="1:3" ht="15" hidden="1" customHeight="1" x14ac:dyDescent="0.3">
      <c r="A174" s="54" t="s">
        <v>362</v>
      </c>
      <c r="B174" s="54" t="s">
        <v>363</v>
      </c>
      <c r="C174" s="55">
        <f>C175</f>
        <v>0</v>
      </c>
    </row>
    <row r="175" spans="1:3" ht="15" hidden="1" customHeight="1" x14ac:dyDescent="0.3">
      <c r="A175" s="54" t="s">
        <v>364</v>
      </c>
      <c r="B175" s="54" t="s">
        <v>365</v>
      </c>
      <c r="C175" s="55">
        <f>C176</f>
        <v>0</v>
      </c>
    </row>
    <row r="176" spans="1:3" ht="15" hidden="1" customHeight="1" x14ac:dyDescent="0.3">
      <c r="A176" s="51" t="s">
        <v>366</v>
      </c>
      <c r="B176" s="51" t="s">
        <v>367</v>
      </c>
      <c r="C176" s="52">
        <f>SUM(D176:S176)</f>
        <v>0</v>
      </c>
    </row>
    <row r="177" spans="1:3" ht="15" customHeight="1" x14ac:dyDescent="0.3">
      <c r="A177" s="56"/>
      <c r="B177" s="56"/>
      <c r="C177" s="46"/>
    </row>
  </sheetData>
  <autoFilter ref="A3:C176">
    <filterColumn colId="2">
      <filters>
        <filter val="1.800"/>
        <filter val="3.000"/>
        <filter val="30.000"/>
        <filter val="34.800"/>
        <filter val="4.800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6"/>
  <sheetViews>
    <sheetView view="pageBreakPreview" zoomScaleSheetLayoutView="100" workbookViewId="0">
      <pane ySplit="9" topLeftCell="A10" activePane="bottomLeft" state="frozen"/>
      <selection pane="bottomLeft" activeCell="C107" sqref="C107"/>
    </sheetView>
  </sheetViews>
  <sheetFormatPr defaultColWidth="8.6640625" defaultRowHeight="14.4" x14ac:dyDescent="0.3"/>
  <cols>
    <col min="1" max="1" width="28.88671875" style="42" bestFit="1" customWidth="1"/>
    <col min="2" max="2" width="69.33203125" style="42" bestFit="1" customWidth="1"/>
    <col min="3" max="3" width="12" style="75" bestFit="1" customWidth="1"/>
    <col min="4" max="16384" width="8.6640625" style="42"/>
  </cols>
  <sheetData>
    <row r="1" spans="1:3" x14ac:dyDescent="0.3">
      <c r="A1" s="291" t="s">
        <v>376</v>
      </c>
      <c r="B1" s="291"/>
      <c r="C1" s="291"/>
    </row>
    <row r="2" spans="1:3" x14ac:dyDescent="0.3">
      <c r="A2" s="291"/>
      <c r="B2" s="291"/>
      <c r="C2" s="291"/>
    </row>
    <row r="3" spans="1:3" ht="15.6" x14ac:dyDescent="0.3">
      <c r="A3" s="58" t="s">
        <v>379</v>
      </c>
      <c r="B3" s="58" t="s">
        <v>378</v>
      </c>
      <c r="C3" s="93">
        <f>C4</f>
        <v>49234</v>
      </c>
    </row>
    <row r="4" spans="1:3" ht="15.6" x14ac:dyDescent="0.3">
      <c r="A4" s="48" t="s">
        <v>53</v>
      </c>
      <c r="B4" s="48" t="s">
        <v>54</v>
      </c>
      <c r="C4" s="94">
        <f>C5</f>
        <v>49234</v>
      </c>
    </row>
    <row r="5" spans="1:3" ht="15.6" x14ac:dyDescent="0.3">
      <c r="A5" s="48" t="s">
        <v>55</v>
      </c>
      <c r="B5" s="48" t="s">
        <v>56</v>
      </c>
      <c r="C5" s="94">
        <f>C6+C124</f>
        <v>49234</v>
      </c>
    </row>
    <row r="6" spans="1:3" ht="15.6" x14ac:dyDescent="0.3">
      <c r="A6" s="48" t="s">
        <v>57</v>
      </c>
      <c r="B6" s="48" t="s">
        <v>58</v>
      </c>
      <c r="C6" s="94">
        <f>C7+C29+C47+C54+C108+C115+C117</f>
        <v>49234</v>
      </c>
    </row>
    <row r="7" spans="1:3" ht="15.6" x14ac:dyDescent="0.3">
      <c r="A7" s="48" t="s">
        <v>59</v>
      </c>
      <c r="B7" s="48" t="s">
        <v>60</v>
      </c>
      <c r="C7" s="94">
        <f>C8+C27</f>
        <v>13200</v>
      </c>
    </row>
    <row r="8" spans="1:3" ht="15.6" hidden="1" x14ac:dyDescent="0.3">
      <c r="A8" s="48" t="s">
        <v>61</v>
      </c>
      <c r="B8" s="48" t="s">
        <v>62</v>
      </c>
      <c r="C8" s="94">
        <f>C9+C18+C22</f>
        <v>0</v>
      </c>
    </row>
    <row r="9" spans="1:3" ht="15.6" hidden="1" x14ac:dyDescent="0.3">
      <c r="A9" s="57" t="s">
        <v>63</v>
      </c>
      <c r="B9" s="57" t="s">
        <v>64</v>
      </c>
      <c r="C9" s="95">
        <f>C10+C11+C12+C13+C14+C15+C16+C17</f>
        <v>0</v>
      </c>
    </row>
    <row r="10" spans="1:3" ht="15.6" hidden="1" x14ac:dyDescent="0.3">
      <c r="A10" s="44" t="s">
        <v>65</v>
      </c>
      <c r="B10" s="44" t="s">
        <v>18</v>
      </c>
      <c r="C10" s="96">
        <f t="shared" ref="C10:C17" si="0">SUM(D10:W10)</f>
        <v>0</v>
      </c>
    </row>
    <row r="11" spans="1:3" ht="15.6" hidden="1" x14ac:dyDescent="0.3">
      <c r="A11" s="44" t="s">
        <v>66</v>
      </c>
      <c r="B11" s="44" t="s">
        <v>67</v>
      </c>
      <c r="C11" s="96">
        <f t="shared" si="0"/>
        <v>0</v>
      </c>
    </row>
    <row r="12" spans="1:3" ht="15.6" hidden="1" x14ac:dyDescent="0.3">
      <c r="A12" s="44" t="s">
        <v>68</v>
      </c>
      <c r="B12" s="44" t="s">
        <v>69</v>
      </c>
      <c r="C12" s="96">
        <f t="shared" si="0"/>
        <v>0</v>
      </c>
    </row>
    <row r="13" spans="1:3" ht="15.6" hidden="1" x14ac:dyDescent="0.3">
      <c r="A13" s="44" t="s">
        <v>70</v>
      </c>
      <c r="B13" s="44" t="s">
        <v>71</v>
      </c>
      <c r="C13" s="96">
        <f t="shared" si="0"/>
        <v>0</v>
      </c>
    </row>
    <row r="14" spans="1:3" ht="15.6" hidden="1" x14ac:dyDescent="0.3">
      <c r="A14" s="44" t="s">
        <v>72</v>
      </c>
      <c r="B14" s="44" t="s">
        <v>73</v>
      </c>
      <c r="C14" s="96">
        <f t="shared" si="0"/>
        <v>0</v>
      </c>
    </row>
    <row r="15" spans="1:3" ht="15.6" hidden="1" x14ac:dyDescent="0.3">
      <c r="A15" s="44" t="s">
        <v>74</v>
      </c>
      <c r="B15" s="44" t="s">
        <v>75</v>
      </c>
      <c r="C15" s="96">
        <f t="shared" si="0"/>
        <v>0</v>
      </c>
    </row>
    <row r="16" spans="1:3" ht="15.6" hidden="1" x14ac:dyDescent="0.3">
      <c r="A16" s="44" t="s">
        <v>76</v>
      </c>
      <c r="B16" s="44" t="s">
        <v>77</v>
      </c>
      <c r="C16" s="96">
        <f t="shared" si="0"/>
        <v>0</v>
      </c>
    </row>
    <row r="17" spans="1:3" ht="15.6" hidden="1" x14ac:dyDescent="0.3">
      <c r="A17" s="44" t="s">
        <v>78</v>
      </c>
      <c r="B17" s="44" t="s">
        <v>79</v>
      </c>
      <c r="C17" s="96">
        <f t="shared" si="0"/>
        <v>0</v>
      </c>
    </row>
    <row r="18" spans="1:3" ht="15.6" hidden="1" x14ac:dyDescent="0.3">
      <c r="A18" s="43" t="s">
        <v>80</v>
      </c>
      <c r="B18" s="43" t="s">
        <v>81</v>
      </c>
      <c r="C18" s="97">
        <f>C19+C20+C21</f>
        <v>0</v>
      </c>
    </row>
    <row r="19" spans="1:3" ht="15.6" hidden="1" x14ac:dyDescent="0.3">
      <c r="A19" s="44" t="s">
        <v>82</v>
      </c>
      <c r="B19" s="44" t="s">
        <v>83</v>
      </c>
      <c r="C19" s="96">
        <f>SUM(D19:W19)</f>
        <v>0</v>
      </c>
    </row>
    <row r="20" spans="1:3" ht="15.6" hidden="1" x14ac:dyDescent="0.3">
      <c r="A20" s="44" t="s">
        <v>84</v>
      </c>
      <c r="B20" s="44" t="s">
        <v>85</v>
      </c>
      <c r="C20" s="96">
        <f>SUM(D20:W20)</f>
        <v>0</v>
      </c>
    </row>
    <row r="21" spans="1:3" ht="15.6" hidden="1" x14ac:dyDescent="0.3">
      <c r="A21" s="44" t="s">
        <v>86</v>
      </c>
      <c r="B21" s="44" t="s">
        <v>87</v>
      </c>
      <c r="C21" s="96">
        <f>SUM(D21:W21)</f>
        <v>0</v>
      </c>
    </row>
    <row r="22" spans="1:3" ht="15.6" hidden="1" x14ac:dyDescent="0.3">
      <c r="A22" s="43" t="s">
        <v>88</v>
      </c>
      <c r="B22" s="43" t="s">
        <v>89</v>
      </c>
      <c r="C22" s="97">
        <f>C23+C24+C25+C26</f>
        <v>0</v>
      </c>
    </row>
    <row r="23" spans="1:3" ht="15.6" hidden="1" x14ac:dyDescent="0.3">
      <c r="A23" s="44" t="s">
        <v>90</v>
      </c>
      <c r="B23" s="44" t="s">
        <v>91</v>
      </c>
      <c r="C23" s="96">
        <f>SUM(D23:W23)</f>
        <v>0</v>
      </c>
    </row>
    <row r="24" spans="1:3" ht="15.6" hidden="1" x14ac:dyDescent="0.3">
      <c r="A24" s="44" t="s">
        <v>92</v>
      </c>
      <c r="B24" s="44" t="s">
        <v>93</v>
      </c>
      <c r="C24" s="96">
        <f>SUM(D24:W24)</f>
        <v>0</v>
      </c>
    </row>
    <row r="25" spans="1:3" ht="15.6" hidden="1" x14ac:dyDescent="0.3">
      <c r="A25" s="44" t="s">
        <v>94</v>
      </c>
      <c r="B25" s="44" t="s">
        <v>95</v>
      </c>
      <c r="C25" s="96">
        <f>SUM(D25:W25)</f>
        <v>0</v>
      </c>
    </row>
    <row r="26" spans="1:3" ht="15.6" hidden="1" x14ac:dyDescent="0.3">
      <c r="A26" s="44" t="s">
        <v>96</v>
      </c>
      <c r="B26" s="44" t="s">
        <v>97</v>
      </c>
      <c r="C26" s="96">
        <f>SUM(D26:W26)</f>
        <v>0</v>
      </c>
    </row>
    <row r="27" spans="1:3" ht="15.6" x14ac:dyDescent="0.3">
      <c r="A27" s="43" t="s">
        <v>98</v>
      </c>
      <c r="B27" s="43" t="s">
        <v>99</v>
      </c>
      <c r="C27" s="97">
        <f>C28</f>
        <v>13200</v>
      </c>
    </row>
    <row r="28" spans="1:3" ht="15.6" x14ac:dyDescent="0.3">
      <c r="A28" s="44" t="s">
        <v>100</v>
      </c>
      <c r="B28" s="44" t="s">
        <v>101</v>
      </c>
      <c r="C28" s="96">
        <f>600*22</f>
        <v>13200</v>
      </c>
    </row>
    <row r="29" spans="1:3" ht="15.6" hidden="1" x14ac:dyDescent="0.3">
      <c r="A29" s="43" t="s">
        <v>102</v>
      </c>
      <c r="B29" s="43" t="s">
        <v>48</v>
      </c>
      <c r="C29" s="97">
        <f>C30</f>
        <v>0</v>
      </c>
    </row>
    <row r="30" spans="1:3" ht="15.6" hidden="1" x14ac:dyDescent="0.3">
      <c r="A30" s="43" t="s">
        <v>103</v>
      </c>
      <c r="B30" s="43" t="s">
        <v>48</v>
      </c>
      <c r="C30" s="97">
        <f>C31+C32+C33+C34+C35+C36+C37+C38+C39+C40+C41+C42+C43+C44+C45+C46</f>
        <v>0</v>
      </c>
    </row>
    <row r="31" spans="1:3" ht="15.6" hidden="1" x14ac:dyDescent="0.3">
      <c r="A31" s="44" t="s">
        <v>104</v>
      </c>
      <c r="B31" s="44" t="s">
        <v>105</v>
      </c>
      <c r="C31" s="96">
        <f t="shared" ref="C31:C46" si="1">SUM(D31:W31)</f>
        <v>0</v>
      </c>
    </row>
    <row r="32" spans="1:3" ht="15.6" hidden="1" x14ac:dyDescent="0.3">
      <c r="A32" s="44" t="s">
        <v>106</v>
      </c>
      <c r="B32" s="44" t="s">
        <v>107</v>
      </c>
      <c r="C32" s="96">
        <f t="shared" si="1"/>
        <v>0</v>
      </c>
    </row>
    <row r="33" spans="1:3" ht="15.6" hidden="1" x14ac:dyDescent="0.3">
      <c r="A33" s="44" t="s">
        <v>108</v>
      </c>
      <c r="B33" s="44" t="s">
        <v>109</v>
      </c>
      <c r="C33" s="96">
        <f t="shared" si="1"/>
        <v>0</v>
      </c>
    </row>
    <row r="34" spans="1:3" ht="15.6" hidden="1" x14ac:dyDescent="0.3">
      <c r="A34" s="44" t="s">
        <v>110</v>
      </c>
      <c r="B34" s="44" t="s">
        <v>111</v>
      </c>
      <c r="C34" s="96">
        <f t="shared" si="1"/>
        <v>0</v>
      </c>
    </row>
    <row r="35" spans="1:3" ht="15.6" hidden="1" x14ac:dyDescent="0.3">
      <c r="A35" s="44" t="s">
        <v>112</v>
      </c>
      <c r="B35" s="44" t="s">
        <v>113</v>
      </c>
      <c r="C35" s="96">
        <f t="shared" si="1"/>
        <v>0</v>
      </c>
    </row>
    <row r="36" spans="1:3" ht="15.6" hidden="1" x14ac:dyDescent="0.3">
      <c r="A36" s="44" t="s">
        <v>114</v>
      </c>
      <c r="B36" s="44" t="s">
        <v>115</v>
      </c>
      <c r="C36" s="96">
        <f t="shared" si="1"/>
        <v>0</v>
      </c>
    </row>
    <row r="37" spans="1:3" ht="15.6" hidden="1" x14ac:dyDescent="0.3">
      <c r="A37" s="44" t="s">
        <v>116</v>
      </c>
      <c r="B37" s="44" t="s">
        <v>117</v>
      </c>
      <c r="C37" s="96">
        <f t="shared" si="1"/>
        <v>0</v>
      </c>
    </row>
    <row r="38" spans="1:3" ht="15.6" hidden="1" x14ac:dyDescent="0.3">
      <c r="A38" s="44" t="s">
        <v>118</v>
      </c>
      <c r="B38" s="44" t="s">
        <v>119</v>
      </c>
      <c r="C38" s="96">
        <f t="shared" si="1"/>
        <v>0</v>
      </c>
    </row>
    <row r="39" spans="1:3" ht="15.6" hidden="1" x14ac:dyDescent="0.3">
      <c r="A39" s="44" t="s">
        <v>120</v>
      </c>
      <c r="B39" s="44" t="s">
        <v>121</v>
      </c>
      <c r="C39" s="96">
        <f t="shared" si="1"/>
        <v>0</v>
      </c>
    </row>
    <row r="40" spans="1:3" ht="15.6" hidden="1" x14ac:dyDescent="0.3">
      <c r="A40" s="44" t="s">
        <v>122</v>
      </c>
      <c r="B40" s="44" t="s">
        <v>123</v>
      </c>
      <c r="C40" s="96">
        <f t="shared" si="1"/>
        <v>0</v>
      </c>
    </row>
    <row r="41" spans="1:3" ht="15.6" hidden="1" x14ac:dyDescent="0.3">
      <c r="A41" s="44" t="s">
        <v>124</v>
      </c>
      <c r="B41" s="44" t="s">
        <v>125</v>
      </c>
      <c r="C41" s="96">
        <f t="shared" si="1"/>
        <v>0</v>
      </c>
    </row>
    <row r="42" spans="1:3" ht="15.6" hidden="1" x14ac:dyDescent="0.3">
      <c r="A42" s="44" t="s">
        <v>126</v>
      </c>
      <c r="B42" s="44" t="s">
        <v>127</v>
      </c>
      <c r="C42" s="96">
        <f t="shared" si="1"/>
        <v>0</v>
      </c>
    </row>
    <row r="43" spans="1:3" ht="15.6" hidden="1" x14ac:dyDescent="0.3">
      <c r="A43" s="44" t="s">
        <v>128</v>
      </c>
      <c r="B43" s="44" t="s">
        <v>129</v>
      </c>
      <c r="C43" s="96">
        <f t="shared" si="1"/>
        <v>0</v>
      </c>
    </row>
    <row r="44" spans="1:3" ht="15.6" hidden="1" x14ac:dyDescent="0.3">
      <c r="A44" s="44" t="s">
        <v>130</v>
      </c>
      <c r="B44" s="44" t="s">
        <v>131</v>
      </c>
      <c r="C44" s="96">
        <f t="shared" si="1"/>
        <v>0</v>
      </c>
    </row>
    <row r="45" spans="1:3" ht="15.6" hidden="1" x14ac:dyDescent="0.3">
      <c r="A45" s="44" t="s">
        <v>132</v>
      </c>
      <c r="B45" s="44" t="s">
        <v>133</v>
      </c>
      <c r="C45" s="96">
        <f t="shared" si="1"/>
        <v>0</v>
      </c>
    </row>
    <row r="46" spans="1:3" ht="15.6" hidden="1" x14ac:dyDescent="0.3">
      <c r="A46" s="44" t="s">
        <v>134</v>
      </c>
      <c r="B46" s="44" t="s">
        <v>135</v>
      </c>
      <c r="C46" s="96">
        <f t="shared" si="1"/>
        <v>0</v>
      </c>
    </row>
    <row r="47" spans="1:3" ht="15.6" x14ac:dyDescent="0.3">
      <c r="A47" s="43" t="s">
        <v>136</v>
      </c>
      <c r="B47" s="43" t="s">
        <v>137</v>
      </c>
      <c r="C47" s="98">
        <f>C48+C52</f>
        <v>18200</v>
      </c>
    </row>
    <row r="48" spans="1:3" ht="15.6" hidden="1" x14ac:dyDescent="0.3">
      <c r="A48" s="43" t="s">
        <v>138</v>
      </c>
      <c r="B48" s="43" t="s">
        <v>139</v>
      </c>
      <c r="C48" s="98">
        <f>C49+C50+C51</f>
        <v>0</v>
      </c>
    </row>
    <row r="49" spans="1:3" ht="15.6" hidden="1" x14ac:dyDescent="0.3">
      <c r="A49" s="44" t="s">
        <v>140</v>
      </c>
      <c r="B49" s="44" t="s">
        <v>141</v>
      </c>
      <c r="C49" s="96">
        <f>SUM(D49:W49)</f>
        <v>0</v>
      </c>
    </row>
    <row r="50" spans="1:3" ht="15.6" hidden="1" x14ac:dyDescent="0.3">
      <c r="A50" s="44" t="s">
        <v>142</v>
      </c>
      <c r="B50" s="44" t="s">
        <v>143</v>
      </c>
      <c r="C50" s="96">
        <f>SUM(D50:W50)</f>
        <v>0</v>
      </c>
    </row>
    <row r="51" spans="1:3" ht="15.6" hidden="1" x14ac:dyDescent="0.3">
      <c r="A51" s="44" t="s">
        <v>144</v>
      </c>
      <c r="B51" s="44" t="s">
        <v>145</v>
      </c>
      <c r="C51" s="96">
        <f>SUM(D51:W51)</f>
        <v>0</v>
      </c>
    </row>
    <row r="52" spans="1:3" ht="15.6" x14ac:dyDescent="0.3">
      <c r="A52" s="43" t="s">
        <v>146</v>
      </c>
      <c r="B52" s="43" t="s">
        <v>99</v>
      </c>
      <c r="C52" s="98">
        <f>C53</f>
        <v>18200</v>
      </c>
    </row>
    <row r="53" spans="1:3" ht="15.6" x14ac:dyDescent="0.3">
      <c r="A53" s="44" t="s">
        <v>147</v>
      </c>
      <c r="B53" s="44" t="s">
        <v>148</v>
      </c>
      <c r="C53" s="96">
        <f>SUM(4*4*650)+(650*12)</f>
        <v>18200</v>
      </c>
    </row>
    <row r="54" spans="1:3" ht="15.6" x14ac:dyDescent="0.3">
      <c r="A54" s="43" t="s">
        <v>149</v>
      </c>
      <c r="B54" s="43" t="s">
        <v>150</v>
      </c>
      <c r="C54" s="98">
        <f>C55+C60+C65+C74+C105</f>
        <v>17834</v>
      </c>
    </row>
    <row r="55" spans="1:3" ht="15.6" hidden="1" x14ac:dyDescent="0.3">
      <c r="A55" s="43" t="s">
        <v>151</v>
      </c>
      <c r="B55" s="43" t="s">
        <v>152</v>
      </c>
      <c r="C55" s="98">
        <f>C56+C57+C58+C59</f>
        <v>0</v>
      </c>
    </row>
    <row r="56" spans="1:3" ht="15.6" hidden="1" x14ac:dyDescent="0.3">
      <c r="A56" s="44" t="s">
        <v>153</v>
      </c>
      <c r="B56" s="44" t="s">
        <v>154</v>
      </c>
      <c r="C56" s="96">
        <f>SUM(D56:W56)</f>
        <v>0</v>
      </c>
    </row>
    <row r="57" spans="1:3" ht="15.6" hidden="1" x14ac:dyDescent="0.3">
      <c r="A57" s="44" t="s">
        <v>155</v>
      </c>
      <c r="B57" s="44" t="s">
        <v>156</v>
      </c>
      <c r="C57" s="96">
        <f>SUM(D57:W57)</f>
        <v>0</v>
      </c>
    </row>
    <row r="58" spans="1:3" ht="15.6" hidden="1" x14ac:dyDescent="0.3">
      <c r="A58" s="44" t="s">
        <v>157</v>
      </c>
      <c r="B58" s="44" t="s">
        <v>158</v>
      </c>
      <c r="C58" s="96">
        <f>SUM(D58:W58)</f>
        <v>0</v>
      </c>
    </row>
    <row r="59" spans="1:3" ht="15.6" hidden="1" x14ac:dyDescent="0.3">
      <c r="A59" s="44" t="s">
        <v>159</v>
      </c>
      <c r="B59" s="44" t="s">
        <v>160</v>
      </c>
      <c r="C59" s="96">
        <f>SUM(D59:W59)</f>
        <v>0</v>
      </c>
    </row>
    <row r="60" spans="1:3" ht="15.6" hidden="1" x14ac:dyDescent="0.3">
      <c r="A60" s="43" t="s">
        <v>161</v>
      </c>
      <c r="B60" s="43" t="s">
        <v>162</v>
      </c>
      <c r="C60" s="98">
        <f>C61+C62+C63+C64</f>
        <v>0</v>
      </c>
    </row>
    <row r="61" spans="1:3" ht="15.6" hidden="1" x14ac:dyDescent="0.3">
      <c r="A61" s="44" t="s">
        <v>163</v>
      </c>
      <c r="B61" s="44" t="s">
        <v>164</v>
      </c>
      <c r="C61" s="96">
        <f>SUM(D61:W61)</f>
        <v>0</v>
      </c>
    </row>
    <row r="62" spans="1:3" ht="15.6" hidden="1" x14ac:dyDescent="0.3">
      <c r="A62" s="44" t="s">
        <v>165</v>
      </c>
      <c r="B62" s="44" t="s">
        <v>166</v>
      </c>
      <c r="C62" s="96">
        <f>SUM(D62:W62)</f>
        <v>0</v>
      </c>
    </row>
    <row r="63" spans="1:3" ht="15.6" hidden="1" x14ac:dyDescent="0.3">
      <c r="A63" s="44" t="s">
        <v>167</v>
      </c>
      <c r="B63" s="44" t="s">
        <v>168</v>
      </c>
      <c r="C63" s="96">
        <f>SUM(D63:W63)</f>
        <v>0</v>
      </c>
    </row>
    <row r="64" spans="1:3" ht="15.6" hidden="1" x14ac:dyDescent="0.3">
      <c r="A64" s="44" t="s">
        <v>169</v>
      </c>
      <c r="B64" s="44" t="s">
        <v>170</v>
      </c>
      <c r="C64" s="96">
        <f>SUM(D64:W64)</f>
        <v>0</v>
      </c>
    </row>
    <row r="65" spans="1:3" ht="15.6" hidden="1" x14ac:dyDescent="0.3">
      <c r="A65" s="43" t="s">
        <v>171</v>
      </c>
      <c r="B65" s="43" t="s">
        <v>172</v>
      </c>
      <c r="C65" s="98">
        <f>C66+C67+C68+C69+C70+C71+C72+C73</f>
        <v>0</v>
      </c>
    </row>
    <row r="66" spans="1:3" ht="15.6" hidden="1" x14ac:dyDescent="0.3">
      <c r="A66" s="44" t="s">
        <v>173</v>
      </c>
      <c r="B66" s="44" t="s">
        <v>174</v>
      </c>
      <c r="C66" s="96">
        <f t="shared" ref="C66:C73" si="2">SUM(D66:W66)</f>
        <v>0</v>
      </c>
    </row>
    <row r="67" spans="1:3" ht="15.6" hidden="1" x14ac:dyDescent="0.3">
      <c r="A67" s="44" t="s">
        <v>175</v>
      </c>
      <c r="B67" s="44" t="s">
        <v>176</v>
      </c>
      <c r="C67" s="96">
        <f t="shared" si="2"/>
        <v>0</v>
      </c>
    </row>
    <row r="68" spans="1:3" ht="15.6" hidden="1" x14ac:dyDescent="0.3">
      <c r="A68" s="44" t="s">
        <v>177</v>
      </c>
      <c r="B68" s="44" t="s">
        <v>178</v>
      </c>
      <c r="C68" s="96">
        <f t="shared" si="2"/>
        <v>0</v>
      </c>
    </row>
    <row r="69" spans="1:3" ht="15.6" hidden="1" x14ac:dyDescent="0.3">
      <c r="A69" s="44" t="s">
        <v>179</v>
      </c>
      <c r="B69" s="44" t="s">
        <v>180</v>
      </c>
      <c r="C69" s="96">
        <f t="shared" si="2"/>
        <v>0</v>
      </c>
    </row>
    <row r="70" spans="1:3" ht="15.6" hidden="1" x14ac:dyDescent="0.3">
      <c r="A70" s="44" t="s">
        <v>181</v>
      </c>
      <c r="B70" s="44" t="s">
        <v>182</v>
      </c>
      <c r="C70" s="96">
        <f t="shared" si="2"/>
        <v>0</v>
      </c>
    </row>
    <row r="71" spans="1:3" ht="15.6" hidden="1" x14ac:dyDescent="0.3">
      <c r="A71" s="44" t="s">
        <v>183</v>
      </c>
      <c r="B71" s="44" t="s">
        <v>184</v>
      </c>
      <c r="C71" s="96">
        <f t="shared" si="2"/>
        <v>0</v>
      </c>
    </row>
    <row r="72" spans="1:3" ht="15.6" hidden="1" x14ac:dyDescent="0.3">
      <c r="A72" s="44" t="s">
        <v>185</v>
      </c>
      <c r="B72" s="44" t="s">
        <v>186</v>
      </c>
      <c r="C72" s="96">
        <f t="shared" si="2"/>
        <v>0</v>
      </c>
    </row>
    <row r="73" spans="1:3" ht="15.6" hidden="1" x14ac:dyDescent="0.3">
      <c r="A73" s="44" t="s">
        <v>187</v>
      </c>
      <c r="B73" s="44" t="s">
        <v>188</v>
      </c>
      <c r="C73" s="96">
        <f t="shared" si="2"/>
        <v>0</v>
      </c>
    </row>
    <row r="74" spans="1:3" ht="15.6" hidden="1" x14ac:dyDescent="0.3">
      <c r="A74" s="43" t="s">
        <v>189</v>
      </c>
      <c r="B74" s="43" t="s">
        <v>47</v>
      </c>
      <c r="C74" s="98">
        <f>+C75+C76+C77+C78+C79+C80+C81+C82+C83+C84+C85+C86+C87+C88+C89+C90+C91+C92+C93+C94+C95+C96+C97+C98+C99+C100+C101+C102+C103+C104</f>
        <v>0</v>
      </c>
    </row>
    <row r="75" spans="1:3" ht="15.6" hidden="1" x14ac:dyDescent="0.3">
      <c r="A75" s="44" t="s">
        <v>190</v>
      </c>
      <c r="B75" s="44" t="s">
        <v>191</v>
      </c>
      <c r="C75" s="96">
        <f>SUM(D75:W75)</f>
        <v>0</v>
      </c>
    </row>
    <row r="76" spans="1:3" ht="15.6" hidden="1" x14ac:dyDescent="0.3">
      <c r="A76" s="44" t="s">
        <v>192</v>
      </c>
      <c r="B76" s="44" t="s">
        <v>193</v>
      </c>
      <c r="C76" s="96">
        <f>SUM(D76:W76)</f>
        <v>0</v>
      </c>
    </row>
    <row r="77" spans="1:3" ht="15.6" hidden="1" x14ac:dyDescent="0.3">
      <c r="A77" s="44" t="s">
        <v>194</v>
      </c>
      <c r="B77" s="44" t="s">
        <v>195</v>
      </c>
      <c r="C77" s="96">
        <f>SUM(D77:W77)</f>
        <v>0</v>
      </c>
    </row>
    <row r="78" spans="1:3" ht="15.6" hidden="1" x14ac:dyDescent="0.3">
      <c r="A78" s="44" t="s">
        <v>196</v>
      </c>
      <c r="B78" s="44" t="s">
        <v>197</v>
      </c>
      <c r="C78" s="96">
        <f>SUM(D78:W78)</f>
        <v>0</v>
      </c>
    </row>
    <row r="79" spans="1:3" ht="15.6" hidden="1" x14ac:dyDescent="0.3">
      <c r="A79" s="44" t="s">
        <v>198</v>
      </c>
      <c r="B79" s="44" t="s">
        <v>199</v>
      </c>
      <c r="C79" s="96">
        <f>SUM(D79:W79)</f>
        <v>0</v>
      </c>
    </row>
    <row r="80" spans="1:3" ht="15.6" hidden="1" x14ac:dyDescent="0.3">
      <c r="A80" s="44" t="s">
        <v>200</v>
      </c>
      <c r="B80" s="44" t="s">
        <v>201</v>
      </c>
      <c r="C80" s="96">
        <v>0</v>
      </c>
    </row>
    <row r="81" spans="1:3" ht="15.6" hidden="1" x14ac:dyDescent="0.3">
      <c r="A81" s="44" t="s">
        <v>202</v>
      </c>
      <c r="B81" s="44" t="s">
        <v>203</v>
      </c>
      <c r="C81" s="96">
        <f>SUM(D81:W81)</f>
        <v>0</v>
      </c>
    </row>
    <row r="82" spans="1:3" ht="15.6" hidden="1" x14ac:dyDescent="0.3">
      <c r="A82" s="44" t="s">
        <v>204</v>
      </c>
      <c r="B82" s="44" t="s">
        <v>205</v>
      </c>
      <c r="C82" s="96">
        <f>SUM(D82:W82)</f>
        <v>0</v>
      </c>
    </row>
    <row r="83" spans="1:3" ht="15.6" hidden="1" x14ac:dyDescent="0.3">
      <c r="A83" s="44" t="s">
        <v>206</v>
      </c>
      <c r="B83" s="44" t="s">
        <v>207</v>
      </c>
      <c r="C83" s="96">
        <f>SUM(D83:W83)</f>
        <v>0</v>
      </c>
    </row>
    <row r="84" spans="1:3" ht="15.6" hidden="1" x14ac:dyDescent="0.3">
      <c r="A84" s="44" t="s">
        <v>208</v>
      </c>
      <c r="B84" s="44" t="s">
        <v>209</v>
      </c>
      <c r="C84" s="96">
        <v>0</v>
      </c>
    </row>
    <row r="85" spans="1:3" ht="15.6" hidden="1" x14ac:dyDescent="0.3">
      <c r="A85" s="44" t="s">
        <v>210</v>
      </c>
      <c r="B85" s="44" t="s">
        <v>211</v>
      </c>
      <c r="C85" s="96">
        <f t="shared" ref="C85:C104" si="3">SUM(D85:W85)</f>
        <v>0</v>
      </c>
    </row>
    <row r="86" spans="1:3" ht="15.6" hidden="1" x14ac:dyDescent="0.3">
      <c r="A86" s="44" t="s">
        <v>212</v>
      </c>
      <c r="B86" s="44" t="s">
        <v>213</v>
      </c>
      <c r="C86" s="96">
        <f t="shared" si="3"/>
        <v>0</v>
      </c>
    </row>
    <row r="87" spans="1:3" ht="15.6" hidden="1" x14ac:dyDescent="0.3">
      <c r="A87" s="44" t="s">
        <v>214</v>
      </c>
      <c r="B87" s="44" t="s">
        <v>215</v>
      </c>
      <c r="C87" s="96">
        <f t="shared" si="3"/>
        <v>0</v>
      </c>
    </row>
    <row r="88" spans="1:3" ht="15.6" hidden="1" x14ac:dyDescent="0.3">
      <c r="A88" s="44" t="s">
        <v>216</v>
      </c>
      <c r="B88" s="44" t="s">
        <v>217</v>
      </c>
      <c r="C88" s="96">
        <f t="shared" si="3"/>
        <v>0</v>
      </c>
    </row>
    <row r="89" spans="1:3" ht="15.6" hidden="1" x14ac:dyDescent="0.3">
      <c r="A89" s="44" t="s">
        <v>218</v>
      </c>
      <c r="B89" s="44" t="s">
        <v>219</v>
      </c>
      <c r="C89" s="96">
        <f t="shared" si="3"/>
        <v>0</v>
      </c>
    </row>
    <row r="90" spans="1:3" ht="15.6" hidden="1" x14ac:dyDescent="0.3">
      <c r="A90" s="44" t="s">
        <v>220</v>
      </c>
      <c r="B90" s="44" t="s">
        <v>221</v>
      </c>
      <c r="C90" s="96">
        <f t="shared" si="3"/>
        <v>0</v>
      </c>
    </row>
    <row r="91" spans="1:3" ht="15.6" hidden="1" x14ac:dyDescent="0.3">
      <c r="A91" s="44" t="s">
        <v>222</v>
      </c>
      <c r="B91" s="44" t="s">
        <v>223</v>
      </c>
      <c r="C91" s="96">
        <f t="shared" si="3"/>
        <v>0</v>
      </c>
    </row>
    <row r="92" spans="1:3" ht="15.6" hidden="1" x14ac:dyDescent="0.3">
      <c r="A92" s="44" t="s">
        <v>224</v>
      </c>
      <c r="B92" s="44" t="s">
        <v>225</v>
      </c>
      <c r="C92" s="96">
        <f t="shared" si="3"/>
        <v>0</v>
      </c>
    </row>
    <row r="93" spans="1:3" ht="15.6" hidden="1" x14ac:dyDescent="0.3">
      <c r="A93" s="44" t="s">
        <v>226</v>
      </c>
      <c r="B93" s="44" t="s">
        <v>227</v>
      </c>
      <c r="C93" s="96">
        <f t="shared" si="3"/>
        <v>0</v>
      </c>
    </row>
    <row r="94" spans="1:3" ht="15.6" hidden="1" x14ac:dyDescent="0.3">
      <c r="A94" s="44" t="s">
        <v>228</v>
      </c>
      <c r="B94" s="44" t="s">
        <v>229</v>
      </c>
      <c r="C94" s="96">
        <f t="shared" si="3"/>
        <v>0</v>
      </c>
    </row>
    <row r="95" spans="1:3" ht="15.6" hidden="1" x14ac:dyDescent="0.3">
      <c r="A95" s="44" t="s">
        <v>230</v>
      </c>
      <c r="B95" s="44" t="s">
        <v>231</v>
      </c>
      <c r="C95" s="96">
        <f t="shared" si="3"/>
        <v>0</v>
      </c>
    </row>
    <row r="96" spans="1:3" ht="15.6" hidden="1" x14ac:dyDescent="0.3">
      <c r="A96" s="44" t="s">
        <v>232</v>
      </c>
      <c r="B96" s="44" t="s">
        <v>233</v>
      </c>
      <c r="C96" s="96">
        <f t="shared" si="3"/>
        <v>0</v>
      </c>
    </row>
    <row r="97" spans="1:3" ht="15.6" hidden="1" x14ac:dyDescent="0.3">
      <c r="A97" s="44" t="s">
        <v>234</v>
      </c>
      <c r="B97" s="44" t="s">
        <v>235</v>
      </c>
      <c r="C97" s="96">
        <f t="shared" si="3"/>
        <v>0</v>
      </c>
    </row>
    <row r="98" spans="1:3" ht="15.6" hidden="1" x14ac:dyDescent="0.3">
      <c r="A98" s="44" t="s">
        <v>236</v>
      </c>
      <c r="B98" s="44" t="s">
        <v>237</v>
      </c>
      <c r="C98" s="96">
        <f t="shared" si="3"/>
        <v>0</v>
      </c>
    </row>
    <row r="99" spans="1:3" ht="15.6" hidden="1" x14ac:dyDescent="0.3">
      <c r="A99" s="44" t="s">
        <v>238</v>
      </c>
      <c r="B99" s="44" t="s">
        <v>239</v>
      </c>
      <c r="C99" s="96">
        <f t="shared" si="3"/>
        <v>0</v>
      </c>
    </row>
    <row r="100" spans="1:3" ht="15.6" hidden="1" x14ac:dyDescent="0.3">
      <c r="A100" s="44" t="s">
        <v>240</v>
      </c>
      <c r="B100" s="44" t="s">
        <v>241</v>
      </c>
      <c r="C100" s="96">
        <f t="shared" si="3"/>
        <v>0</v>
      </c>
    </row>
    <row r="101" spans="1:3" ht="15.6" hidden="1" x14ac:dyDescent="0.3">
      <c r="A101" s="44" t="s">
        <v>242</v>
      </c>
      <c r="B101" s="44" t="s">
        <v>243</v>
      </c>
      <c r="C101" s="96">
        <f t="shared" si="3"/>
        <v>0</v>
      </c>
    </row>
    <row r="102" spans="1:3" ht="15.6" hidden="1" x14ac:dyDescent="0.3">
      <c r="A102" s="44" t="s">
        <v>244</v>
      </c>
      <c r="B102" s="44" t="s">
        <v>45</v>
      </c>
      <c r="C102" s="96">
        <f t="shared" si="3"/>
        <v>0</v>
      </c>
    </row>
    <row r="103" spans="1:3" ht="15.6" hidden="1" x14ac:dyDescent="0.3">
      <c r="A103" s="44" t="s">
        <v>245</v>
      </c>
      <c r="B103" s="44" t="s">
        <v>246</v>
      </c>
      <c r="C103" s="96">
        <f t="shared" si="3"/>
        <v>0</v>
      </c>
    </row>
    <row r="104" spans="1:3" ht="15.6" hidden="1" x14ac:dyDescent="0.3">
      <c r="A104" s="44" t="s">
        <v>247</v>
      </c>
      <c r="B104" s="44" t="s">
        <v>248</v>
      </c>
      <c r="C104" s="96">
        <f t="shared" si="3"/>
        <v>0</v>
      </c>
    </row>
    <row r="105" spans="1:3" ht="15.6" x14ac:dyDescent="0.3">
      <c r="A105" s="43" t="s">
        <v>249</v>
      </c>
      <c r="B105" s="43" t="s">
        <v>250</v>
      </c>
      <c r="C105" s="98">
        <f>C106+C107</f>
        <v>17834</v>
      </c>
    </row>
    <row r="106" spans="1:3" ht="15.6" x14ac:dyDescent="0.3">
      <c r="A106" s="44" t="s">
        <v>251</v>
      </c>
      <c r="B106" s="44" t="s">
        <v>148</v>
      </c>
      <c r="C106" s="96">
        <f>7*1500</f>
        <v>10500</v>
      </c>
    </row>
    <row r="107" spans="1:3" ht="15.6" x14ac:dyDescent="0.3">
      <c r="A107" s="44" t="s">
        <v>252</v>
      </c>
      <c r="B107" s="44" t="s">
        <v>101</v>
      </c>
      <c r="C107" s="96">
        <f>5*1500-166</f>
        <v>7334</v>
      </c>
    </row>
    <row r="108" spans="1:3" ht="15.6" hidden="1" x14ac:dyDescent="0.3">
      <c r="A108" s="43" t="s">
        <v>253</v>
      </c>
      <c r="B108" s="43" t="s">
        <v>254</v>
      </c>
      <c r="C108" s="98">
        <f>C109</f>
        <v>0</v>
      </c>
    </row>
    <row r="109" spans="1:3" ht="15.6" hidden="1" x14ac:dyDescent="0.3">
      <c r="A109" s="43" t="s">
        <v>255</v>
      </c>
      <c r="B109" s="43" t="s">
        <v>254</v>
      </c>
      <c r="C109" s="98">
        <f>C110+C111+C112+C113+C114</f>
        <v>0</v>
      </c>
    </row>
    <row r="110" spans="1:3" ht="15.6" hidden="1" x14ac:dyDescent="0.3">
      <c r="A110" s="44" t="s">
        <v>256</v>
      </c>
      <c r="B110" s="44" t="s">
        <v>257</v>
      </c>
      <c r="C110" s="96">
        <f>SUM(D110:W110)</f>
        <v>0</v>
      </c>
    </row>
    <row r="111" spans="1:3" ht="15.6" hidden="1" x14ac:dyDescent="0.3">
      <c r="A111" s="44" t="s">
        <v>258</v>
      </c>
      <c r="B111" s="44" t="s">
        <v>259</v>
      </c>
      <c r="C111" s="96">
        <f>SUM(D111:W111)</f>
        <v>0</v>
      </c>
    </row>
    <row r="112" spans="1:3" ht="15.6" hidden="1" x14ac:dyDescent="0.3">
      <c r="A112" s="44" t="s">
        <v>260</v>
      </c>
      <c r="B112" s="44" t="s">
        <v>261</v>
      </c>
      <c r="C112" s="96">
        <f>SUM(D112:W112)</f>
        <v>0</v>
      </c>
    </row>
    <row r="113" spans="1:3" ht="15.6" hidden="1" x14ac:dyDescent="0.3">
      <c r="A113" s="44" t="s">
        <v>262</v>
      </c>
      <c r="B113" s="44" t="s">
        <v>263</v>
      </c>
      <c r="C113" s="96">
        <f>SUM(D113:W113)</f>
        <v>0</v>
      </c>
    </row>
    <row r="114" spans="1:3" ht="15.6" hidden="1" x14ac:dyDescent="0.3">
      <c r="A114" s="44" t="s">
        <v>264</v>
      </c>
      <c r="B114" s="44" t="s">
        <v>186</v>
      </c>
      <c r="C114" s="96">
        <f>SUM(D114:W114)</f>
        <v>0</v>
      </c>
    </row>
    <row r="115" spans="1:3" ht="15.6" hidden="1" x14ac:dyDescent="0.3">
      <c r="A115" s="43" t="s">
        <v>265</v>
      </c>
      <c r="B115" s="43" t="s">
        <v>266</v>
      </c>
      <c r="C115" s="98">
        <f>C116</f>
        <v>0</v>
      </c>
    </row>
    <row r="116" spans="1:3" ht="15.6" hidden="1" x14ac:dyDescent="0.3">
      <c r="A116" s="44" t="s">
        <v>267</v>
      </c>
      <c r="B116" s="44" t="s">
        <v>268</v>
      </c>
      <c r="C116" s="96">
        <f>SUM(D116:W116)</f>
        <v>0</v>
      </c>
    </row>
    <row r="117" spans="1:3" ht="15.6" hidden="1" x14ac:dyDescent="0.3">
      <c r="A117" s="43" t="s">
        <v>269</v>
      </c>
      <c r="B117" s="43" t="s">
        <v>270</v>
      </c>
      <c r="C117" s="98">
        <f>C118+C120</f>
        <v>0</v>
      </c>
    </row>
    <row r="118" spans="1:3" ht="15.6" hidden="1" x14ac:dyDescent="0.3">
      <c r="A118" s="43" t="s">
        <v>271</v>
      </c>
      <c r="B118" s="43" t="s">
        <v>272</v>
      </c>
      <c r="C118" s="98">
        <f>C119</f>
        <v>0</v>
      </c>
    </row>
    <row r="119" spans="1:3" ht="15.6" hidden="1" x14ac:dyDescent="0.3">
      <c r="A119" s="44" t="s">
        <v>273</v>
      </c>
      <c r="B119" s="44" t="s">
        <v>274</v>
      </c>
      <c r="C119" s="96">
        <f>SUM(D119:W119)</f>
        <v>0</v>
      </c>
    </row>
    <row r="120" spans="1:3" ht="15.6" hidden="1" x14ac:dyDescent="0.3">
      <c r="A120" s="43" t="s">
        <v>275</v>
      </c>
      <c r="B120" s="43" t="s">
        <v>276</v>
      </c>
      <c r="C120" s="73">
        <f>C121+C122</f>
        <v>0</v>
      </c>
    </row>
    <row r="121" spans="1:3" ht="15.6" hidden="1" x14ac:dyDescent="0.3">
      <c r="A121" s="44" t="s">
        <v>277</v>
      </c>
      <c r="B121" s="44" t="s">
        <v>278</v>
      </c>
      <c r="C121" s="71">
        <f>SUM(D121:W121)</f>
        <v>0</v>
      </c>
    </row>
    <row r="122" spans="1:3" ht="15.6" hidden="1" x14ac:dyDescent="0.3">
      <c r="A122" s="44" t="s">
        <v>279</v>
      </c>
      <c r="B122" s="44" t="s">
        <v>280</v>
      </c>
      <c r="C122" s="71">
        <f>SUM(D122:W122)</f>
        <v>0</v>
      </c>
    </row>
    <row r="123" spans="1:3" ht="15.6" hidden="1" x14ac:dyDescent="0.3">
      <c r="A123" s="44"/>
      <c r="B123" s="44" t="s">
        <v>281</v>
      </c>
      <c r="C123" s="71">
        <f>SUM(D123:W123)</f>
        <v>0</v>
      </c>
    </row>
    <row r="124" spans="1:3" ht="15.6" hidden="1" x14ac:dyDescent="0.3">
      <c r="A124" s="43" t="s">
        <v>282</v>
      </c>
      <c r="B124" s="43" t="s">
        <v>283</v>
      </c>
      <c r="C124" s="73">
        <f>C125+C147+C166+C173</f>
        <v>0</v>
      </c>
    </row>
    <row r="125" spans="1:3" ht="15.6" hidden="1" x14ac:dyDescent="0.3">
      <c r="A125" s="43" t="s">
        <v>284</v>
      </c>
      <c r="B125" s="43" t="s">
        <v>285</v>
      </c>
      <c r="C125" s="73">
        <f>C126+C129+C131+C141+C145</f>
        <v>0</v>
      </c>
    </row>
    <row r="126" spans="1:3" ht="15.6" hidden="1" x14ac:dyDescent="0.3">
      <c r="A126" s="43" t="s">
        <v>286</v>
      </c>
      <c r="B126" s="43" t="s">
        <v>287</v>
      </c>
      <c r="C126" s="73">
        <f>C127+C128</f>
        <v>0</v>
      </c>
    </row>
    <row r="127" spans="1:3" ht="15.6" hidden="1" x14ac:dyDescent="0.3">
      <c r="A127" s="44" t="s">
        <v>288</v>
      </c>
      <c r="B127" s="44" t="s">
        <v>289</v>
      </c>
      <c r="C127" s="71">
        <f>SUM(D127:W127)</f>
        <v>0</v>
      </c>
    </row>
    <row r="128" spans="1:3" ht="15.6" hidden="1" x14ac:dyDescent="0.3">
      <c r="A128" s="44" t="s">
        <v>290</v>
      </c>
      <c r="B128" s="44" t="s">
        <v>291</v>
      </c>
      <c r="C128" s="71">
        <f>SUM(D128:W128)</f>
        <v>0</v>
      </c>
    </row>
    <row r="129" spans="1:3" ht="15.6" hidden="1" x14ac:dyDescent="0.3">
      <c r="A129" s="43" t="s">
        <v>292</v>
      </c>
      <c r="B129" s="43" t="s">
        <v>293</v>
      </c>
      <c r="C129" s="73">
        <f>C130</f>
        <v>0</v>
      </c>
    </row>
    <row r="130" spans="1:3" ht="15.6" hidden="1" x14ac:dyDescent="0.3">
      <c r="A130" s="44" t="s">
        <v>294</v>
      </c>
      <c r="B130" s="44" t="s">
        <v>295</v>
      </c>
      <c r="C130" s="71">
        <f>SUM(D130:W130)</f>
        <v>0</v>
      </c>
    </row>
    <row r="131" spans="1:3" ht="15.6" hidden="1" x14ac:dyDescent="0.3">
      <c r="A131" s="43" t="s">
        <v>296</v>
      </c>
      <c r="B131" s="43" t="s">
        <v>297</v>
      </c>
      <c r="C131" s="73">
        <f>C132+C133+C134+C135+C136+C137+C138+C139+C140</f>
        <v>0</v>
      </c>
    </row>
    <row r="132" spans="1:3" ht="15.6" hidden="1" x14ac:dyDescent="0.3">
      <c r="A132" s="44" t="s">
        <v>298</v>
      </c>
      <c r="B132" s="44" t="s">
        <v>299</v>
      </c>
      <c r="C132" s="71">
        <f t="shared" ref="C132:C140" si="4">SUM(D132:W132)</f>
        <v>0</v>
      </c>
    </row>
    <row r="133" spans="1:3" ht="15.6" hidden="1" x14ac:dyDescent="0.3">
      <c r="A133" s="44" t="s">
        <v>300</v>
      </c>
      <c r="B133" s="44" t="s">
        <v>301</v>
      </c>
      <c r="C133" s="71">
        <f t="shared" si="4"/>
        <v>0</v>
      </c>
    </row>
    <row r="134" spans="1:3" ht="15.6" hidden="1" x14ac:dyDescent="0.3">
      <c r="A134" s="44" t="s">
        <v>302</v>
      </c>
      <c r="B134" s="44" t="s">
        <v>303</v>
      </c>
      <c r="C134" s="71">
        <f t="shared" si="4"/>
        <v>0</v>
      </c>
    </row>
    <row r="135" spans="1:3" ht="15.6" hidden="1" x14ac:dyDescent="0.3">
      <c r="A135" s="44" t="s">
        <v>304</v>
      </c>
      <c r="B135" s="44" t="s">
        <v>305</v>
      </c>
      <c r="C135" s="71">
        <f t="shared" si="4"/>
        <v>0</v>
      </c>
    </row>
    <row r="136" spans="1:3" ht="15.6" hidden="1" x14ac:dyDescent="0.3">
      <c r="A136" s="44" t="s">
        <v>306</v>
      </c>
      <c r="B136" s="44" t="s">
        <v>307</v>
      </c>
      <c r="C136" s="71">
        <f t="shared" si="4"/>
        <v>0</v>
      </c>
    </row>
    <row r="137" spans="1:3" ht="15.6" hidden="1" x14ac:dyDescent="0.3">
      <c r="A137" s="44" t="s">
        <v>308</v>
      </c>
      <c r="B137" s="44" t="s">
        <v>309</v>
      </c>
      <c r="C137" s="71">
        <f t="shared" si="4"/>
        <v>0</v>
      </c>
    </row>
    <row r="138" spans="1:3" ht="15.6" hidden="1" x14ac:dyDescent="0.3">
      <c r="A138" s="44" t="s">
        <v>310</v>
      </c>
      <c r="B138" s="44" t="s">
        <v>311</v>
      </c>
      <c r="C138" s="71">
        <f t="shared" si="4"/>
        <v>0</v>
      </c>
    </row>
    <row r="139" spans="1:3" ht="15.6" hidden="1" x14ac:dyDescent="0.3">
      <c r="A139" s="44" t="s">
        <v>312</v>
      </c>
      <c r="B139" s="44" t="s">
        <v>313</v>
      </c>
      <c r="C139" s="71">
        <f t="shared" si="4"/>
        <v>0</v>
      </c>
    </row>
    <row r="140" spans="1:3" ht="15.6" hidden="1" x14ac:dyDescent="0.3">
      <c r="A140" s="44" t="s">
        <v>314</v>
      </c>
      <c r="B140" s="44" t="s">
        <v>315</v>
      </c>
      <c r="C140" s="71">
        <f t="shared" si="4"/>
        <v>0</v>
      </c>
    </row>
    <row r="141" spans="1:3" ht="15.6" hidden="1" x14ac:dyDescent="0.3">
      <c r="A141" s="43" t="s">
        <v>316</v>
      </c>
      <c r="B141" s="43" t="s">
        <v>317</v>
      </c>
      <c r="C141" s="73">
        <f>C142+C143+C144</f>
        <v>0</v>
      </c>
    </row>
    <row r="142" spans="1:3" ht="15.6" hidden="1" x14ac:dyDescent="0.3">
      <c r="A142" s="44" t="s">
        <v>318</v>
      </c>
      <c r="B142" s="44" t="s">
        <v>319</v>
      </c>
      <c r="C142" s="71">
        <f>SUM(D142:W142)</f>
        <v>0</v>
      </c>
    </row>
    <row r="143" spans="1:3" ht="15.6" hidden="1" x14ac:dyDescent="0.3">
      <c r="A143" s="44" t="s">
        <v>320</v>
      </c>
      <c r="B143" s="44" t="s">
        <v>321</v>
      </c>
      <c r="C143" s="71">
        <f>SUM(D143:W143)</f>
        <v>0</v>
      </c>
    </row>
    <row r="144" spans="1:3" ht="15.6" hidden="1" x14ac:dyDescent="0.3">
      <c r="A144" s="44" t="s">
        <v>322</v>
      </c>
      <c r="B144" s="44" t="s">
        <v>323</v>
      </c>
      <c r="C144" s="71">
        <f>SUM(D144:W144)</f>
        <v>0</v>
      </c>
    </row>
    <row r="145" spans="1:3" ht="15.6" hidden="1" x14ac:dyDescent="0.3">
      <c r="A145" s="43" t="s">
        <v>324</v>
      </c>
      <c r="B145" s="43" t="s">
        <v>325</v>
      </c>
      <c r="C145" s="73">
        <f>C146</f>
        <v>0</v>
      </c>
    </row>
    <row r="146" spans="1:3" ht="15.6" hidden="1" x14ac:dyDescent="0.3">
      <c r="A146" s="44" t="s">
        <v>326</v>
      </c>
      <c r="B146" s="44" t="s">
        <v>327</v>
      </c>
      <c r="C146" s="71">
        <f>SUM(D146:W146)</f>
        <v>0</v>
      </c>
    </row>
    <row r="147" spans="1:3" ht="15.6" hidden="1" x14ac:dyDescent="0.3">
      <c r="A147" s="43" t="s">
        <v>328</v>
      </c>
      <c r="B147" s="43" t="s">
        <v>329</v>
      </c>
      <c r="C147" s="73">
        <f>C148+C150+C160+C164</f>
        <v>0</v>
      </c>
    </row>
    <row r="148" spans="1:3" ht="15.6" hidden="1" x14ac:dyDescent="0.3">
      <c r="A148" s="43" t="s">
        <v>330</v>
      </c>
      <c r="B148" s="43" t="s">
        <v>293</v>
      </c>
      <c r="C148" s="73">
        <f>C149</f>
        <v>0</v>
      </c>
    </row>
    <row r="149" spans="1:3" ht="15.6" hidden="1" x14ac:dyDescent="0.3">
      <c r="A149" s="44" t="s">
        <v>331</v>
      </c>
      <c r="B149" s="44" t="s">
        <v>295</v>
      </c>
      <c r="C149" s="71">
        <f>SUM(D149:W149)</f>
        <v>0</v>
      </c>
    </row>
    <row r="150" spans="1:3" ht="15.6" hidden="1" x14ac:dyDescent="0.3">
      <c r="A150" s="43" t="s">
        <v>332</v>
      </c>
      <c r="B150" s="43" t="s">
        <v>297</v>
      </c>
      <c r="C150" s="73">
        <f>C151+C152+C153+C154+C155+C156+C157+C158+C159</f>
        <v>0</v>
      </c>
    </row>
    <row r="151" spans="1:3" ht="15.6" hidden="1" x14ac:dyDescent="0.3">
      <c r="A151" s="44" t="s">
        <v>333</v>
      </c>
      <c r="B151" s="44" t="s">
        <v>299</v>
      </c>
      <c r="C151" s="71">
        <f t="shared" ref="C151:C159" si="5">SUM(D151:W151)</f>
        <v>0</v>
      </c>
    </row>
    <row r="152" spans="1:3" ht="15.6" hidden="1" x14ac:dyDescent="0.3">
      <c r="A152" s="44" t="s">
        <v>334</v>
      </c>
      <c r="B152" s="44" t="s">
        <v>301</v>
      </c>
      <c r="C152" s="71">
        <f t="shared" si="5"/>
        <v>0</v>
      </c>
    </row>
    <row r="153" spans="1:3" ht="15.6" hidden="1" x14ac:dyDescent="0.3">
      <c r="A153" s="44" t="s">
        <v>335</v>
      </c>
      <c r="B153" s="44" t="s">
        <v>303</v>
      </c>
      <c r="C153" s="71">
        <f t="shared" si="5"/>
        <v>0</v>
      </c>
    </row>
    <row r="154" spans="1:3" ht="15.6" hidden="1" x14ac:dyDescent="0.3">
      <c r="A154" s="44" t="s">
        <v>336</v>
      </c>
      <c r="B154" s="44" t="s">
        <v>305</v>
      </c>
      <c r="C154" s="71">
        <f t="shared" si="5"/>
        <v>0</v>
      </c>
    </row>
    <row r="155" spans="1:3" ht="15.6" hidden="1" x14ac:dyDescent="0.3">
      <c r="A155" s="44" t="s">
        <v>337</v>
      </c>
      <c r="B155" s="44" t="s">
        <v>307</v>
      </c>
      <c r="C155" s="71">
        <f t="shared" si="5"/>
        <v>0</v>
      </c>
    </row>
    <row r="156" spans="1:3" ht="15.6" hidden="1" x14ac:dyDescent="0.3">
      <c r="A156" s="44" t="s">
        <v>338</v>
      </c>
      <c r="B156" s="44" t="s">
        <v>309</v>
      </c>
      <c r="C156" s="71">
        <f t="shared" si="5"/>
        <v>0</v>
      </c>
    </row>
    <row r="157" spans="1:3" ht="15.6" hidden="1" x14ac:dyDescent="0.3">
      <c r="A157" s="44" t="s">
        <v>339</v>
      </c>
      <c r="B157" s="44" t="s">
        <v>311</v>
      </c>
      <c r="C157" s="71">
        <f t="shared" si="5"/>
        <v>0</v>
      </c>
    </row>
    <row r="158" spans="1:3" ht="15.6" hidden="1" x14ac:dyDescent="0.3">
      <c r="A158" s="44" t="s">
        <v>340</v>
      </c>
      <c r="B158" s="44" t="s">
        <v>313</v>
      </c>
      <c r="C158" s="71">
        <f t="shared" si="5"/>
        <v>0</v>
      </c>
    </row>
    <row r="159" spans="1:3" ht="15.6" hidden="1" x14ac:dyDescent="0.3">
      <c r="A159" s="44" t="s">
        <v>341</v>
      </c>
      <c r="B159" s="44" t="s">
        <v>315</v>
      </c>
      <c r="C159" s="71">
        <f t="shared" si="5"/>
        <v>0</v>
      </c>
    </row>
    <row r="160" spans="1:3" ht="15.6" hidden="1" x14ac:dyDescent="0.3">
      <c r="A160" s="43" t="s">
        <v>342</v>
      </c>
      <c r="B160" s="43" t="s">
        <v>317</v>
      </c>
      <c r="C160" s="73">
        <f>C161+C162+C163</f>
        <v>0</v>
      </c>
    </row>
    <row r="161" spans="1:3" ht="15.6" hidden="1" x14ac:dyDescent="0.3">
      <c r="A161" s="44" t="s">
        <v>343</v>
      </c>
      <c r="B161" s="44" t="s">
        <v>319</v>
      </c>
      <c r="C161" s="71">
        <f>SUM(D161:W161)</f>
        <v>0</v>
      </c>
    </row>
    <row r="162" spans="1:3" ht="15.6" hidden="1" x14ac:dyDescent="0.3">
      <c r="A162" s="44" t="s">
        <v>344</v>
      </c>
      <c r="B162" s="44" t="s">
        <v>321</v>
      </c>
      <c r="C162" s="71">
        <f>SUM(D162:W162)</f>
        <v>0</v>
      </c>
    </row>
    <row r="163" spans="1:3" ht="15.6" hidden="1" x14ac:dyDescent="0.3">
      <c r="A163" s="44" t="s">
        <v>345</v>
      </c>
      <c r="B163" s="44" t="s">
        <v>323</v>
      </c>
      <c r="C163" s="71">
        <f>SUM(D163:W163)</f>
        <v>0</v>
      </c>
    </row>
    <row r="164" spans="1:3" ht="15.6" hidden="1" x14ac:dyDescent="0.3">
      <c r="A164" s="43" t="s">
        <v>346</v>
      </c>
      <c r="B164" s="43" t="s">
        <v>325</v>
      </c>
      <c r="C164" s="73">
        <f>C165</f>
        <v>0</v>
      </c>
    </row>
    <row r="165" spans="1:3" ht="15.6" hidden="1" x14ac:dyDescent="0.3">
      <c r="A165" s="44" t="s">
        <v>347</v>
      </c>
      <c r="B165" s="44" t="s">
        <v>327</v>
      </c>
      <c r="C165" s="71">
        <f>SUM(D165:W165)</f>
        <v>0</v>
      </c>
    </row>
    <row r="166" spans="1:3" ht="15.6" hidden="1" x14ac:dyDescent="0.3">
      <c r="A166" s="43" t="s">
        <v>348</v>
      </c>
      <c r="B166" s="43" t="s">
        <v>349</v>
      </c>
      <c r="C166" s="73">
        <f>C167+C171</f>
        <v>0</v>
      </c>
    </row>
    <row r="167" spans="1:3" ht="15.6" hidden="1" x14ac:dyDescent="0.3">
      <c r="A167" s="43" t="s">
        <v>350</v>
      </c>
      <c r="B167" s="43" t="s">
        <v>351</v>
      </c>
      <c r="C167" s="73">
        <f>C168+C169+C170</f>
        <v>0</v>
      </c>
    </row>
    <row r="168" spans="1:3" ht="15.6" hidden="1" x14ac:dyDescent="0.3">
      <c r="A168" s="44" t="s">
        <v>352</v>
      </c>
      <c r="B168" s="44" t="s">
        <v>353</v>
      </c>
      <c r="C168" s="71">
        <f>SUM(D168:W168)</f>
        <v>0</v>
      </c>
    </row>
    <row r="169" spans="1:3" ht="15.6" hidden="1" x14ac:dyDescent="0.3">
      <c r="A169" s="44" t="s">
        <v>354</v>
      </c>
      <c r="B169" s="44" t="s">
        <v>355</v>
      </c>
      <c r="C169" s="71">
        <f>SUM(D169:W169)</f>
        <v>0</v>
      </c>
    </row>
    <row r="170" spans="1:3" ht="15.6" hidden="1" x14ac:dyDescent="0.3">
      <c r="A170" s="44" t="s">
        <v>356</v>
      </c>
      <c r="B170" s="44" t="s">
        <v>357</v>
      </c>
      <c r="C170" s="71">
        <f>SUM(D170:W170)</f>
        <v>0</v>
      </c>
    </row>
    <row r="171" spans="1:3" ht="15.6" hidden="1" x14ac:dyDescent="0.3">
      <c r="A171" s="43" t="s">
        <v>358</v>
      </c>
      <c r="B171" s="43" t="s">
        <v>359</v>
      </c>
      <c r="C171" s="73">
        <f>C172</f>
        <v>0</v>
      </c>
    </row>
    <row r="172" spans="1:3" ht="15.6" hidden="1" x14ac:dyDescent="0.3">
      <c r="A172" s="44" t="s">
        <v>360</v>
      </c>
      <c r="B172" s="44" t="s">
        <v>361</v>
      </c>
      <c r="C172" s="71">
        <f>SUM(D172:W172)</f>
        <v>0</v>
      </c>
    </row>
    <row r="173" spans="1:3" ht="15.6" hidden="1" x14ac:dyDescent="0.3">
      <c r="A173" s="43" t="s">
        <v>362</v>
      </c>
      <c r="B173" s="43" t="s">
        <v>363</v>
      </c>
      <c r="C173" s="73">
        <f>C174</f>
        <v>0</v>
      </c>
    </row>
    <row r="174" spans="1:3" ht="15.6" hidden="1" x14ac:dyDescent="0.3">
      <c r="A174" s="43" t="s">
        <v>364</v>
      </c>
      <c r="B174" s="43" t="s">
        <v>365</v>
      </c>
      <c r="C174" s="73">
        <f>C175</f>
        <v>0</v>
      </c>
    </row>
    <row r="175" spans="1:3" ht="15.6" hidden="1" x14ac:dyDescent="0.3">
      <c r="A175" s="44" t="s">
        <v>366</v>
      </c>
      <c r="B175" s="44" t="s">
        <v>367</v>
      </c>
      <c r="C175" s="71">
        <f>SUM(D175:W175)</f>
        <v>0</v>
      </c>
    </row>
    <row r="176" spans="1:3" x14ac:dyDescent="0.3">
      <c r="A176" s="41"/>
      <c r="B176" s="41"/>
      <c r="C176" s="74"/>
    </row>
  </sheetData>
  <autoFilter ref="A3:C175">
    <filterColumn colId="2">
      <filters>
        <filter val="12.500"/>
        <filter val="15.000"/>
        <filter val="25.000"/>
        <filter val="55.000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5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86" sqref="B186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3.33203125" style="47" bestFit="1" customWidth="1"/>
    <col min="4" max="16384" width="8.6640625" style="42"/>
  </cols>
  <sheetData>
    <row r="1" spans="1:3" ht="15" customHeight="1" x14ac:dyDescent="0.3">
      <c r="A1" s="292" t="s">
        <v>382</v>
      </c>
      <c r="B1" s="292"/>
      <c r="C1" s="292"/>
    </row>
    <row r="2" spans="1:3" ht="15" customHeight="1" x14ac:dyDescent="0.3">
      <c r="A2" s="292"/>
      <c r="B2" s="292"/>
      <c r="C2" s="292"/>
    </row>
    <row r="3" spans="1:3" ht="32.25" customHeight="1" x14ac:dyDescent="0.3">
      <c r="A3" s="64" t="s">
        <v>380</v>
      </c>
      <c r="B3" s="64" t="s">
        <v>378</v>
      </c>
      <c r="C3" s="65">
        <f>C4</f>
        <v>57155</v>
      </c>
    </row>
    <row r="4" spans="1:3" ht="15" customHeight="1" x14ac:dyDescent="0.3">
      <c r="A4" s="66" t="s">
        <v>53</v>
      </c>
      <c r="B4" s="66" t="s">
        <v>54</v>
      </c>
      <c r="C4" s="67">
        <f>C5</f>
        <v>57155</v>
      </c>
    </row>
    <row r="5" spans="1:3" ht="15" customHeight="1" x14ac:dyDescent="0.3">
      <c r="A5" s="66" t="s">
        <v>55</v>
      </c>
      <c r="B5" s="66" t="s">
        <v>56</v>
      </c>
      <c r="C5" s="67">
        <f>C6+C124</f>
        <v>57155</v>
      </c>
    </row>
    <row r="6" spans="1:3" ht="15" customHeight="1" x14ac:dyDescent="0.3">
      <c r="A6" s="66" t="s">
        <v>57</v>
      </c>
      <c r="B6" s="66" t="s">
        <v>58</v>
      </c>
      <c r="C6" s="67">
        <f>C7+C29+C47+C54+C108+C115+C117</f>
        <v>57155</v>
      </c>
    </row>
    <row r="7" spans="1:3" ht="15" hidden="1" customHeight="1" x14ac:dyDescent="0.3">
      <c r="A7" s="210" t="s">
        <v>59</v>
      </c>
      <c r="B7" s="210" t="s">
        <v>60</v>
      </c>
      <c r="C7" s="216">
        <f>C8+C27</f>
        <v>0</v>
      </c>
    </row>
    <row r="8" spans="1:3" ht="15" hidden="1" customHeight="1" x14ac:dyDescent="0.3">
      <c r="A8" s="66" t="s">
        <v>61</v>
      </c>
      <c r="B8" s="66" t="s">
        <v>62</v>
      </c>
      <c r="C8" s="100">
        <f>C9+C18+C22</f>
        <v>0</v>
      </c>
    </row>
    <row r="9" spans="1:3" ht="15" hidden="1" customHeight="1" x14ac:dyDescent="0.3">
      <c r="A9" s="62" t="s">
        <v>63</v>
      </c>
      <c r="B9" s="62" t="s">
        <v>64</v>
      </c>
      <c r="C9" s="103">
        <f>C10+C11+C12+C13+C14+C15+C16+C17</f>
        <v>0</v>
      </c>
    </row>
    <row r="10" spans="1:3" ht="15" hidden="1" customHeight="1" x14ac:dyDescent="0.3">
      <c r="A10" s="51" t="s">
        <v>65</v>
      </c>
      <c r="B10" s="51" t="s">
        <v>18</v>
      </c>
      <c r="C10" s="102">
        <f t="shared" ref="C10:C17" si="0">SUM(D10:W10)</f>
        <v>0</v>
      </c>
    </row>
    <row r="11" spans="1:3" ht="15" hidden="1" customHeight="1" x14ac:dyDescent="0.3">
      <c r="A11" s="51" t="s">
        <v>66</v>
      </c>
      <c r="B11" s="51" t="s">
        <v>67</v>
      </c>
      <c r="C11" s="102">
        <f t="shared" si="0"/>
        <v>0</v>
      </c>
    </row>
    <row r="12" spans="1:3" ht="15" hidden="1" customHeight="1" x14ac:dyDescent="0.3">
      <c r="A12" s="51" t="s">
        <v>68</v>
      </c>
      <c r="B12" s="51" t="s">
        <v>69</v>
      </c>
      <c r="C12" s="102">
        <f t="shared" si="0"/>
        <v>0</v>
      </c>
    </row>
    <row r="13" spans="1:3" ht="15" hidden="1" customHeight="1" x14ac:dyDescent="0.3">
      <c r="A13" s="51" t="s">
        <v>70</v>
      </c>
      <c r="B13" s="51" t="s">
        <v>71</v>
      </c>
      <c r="C13" s="102">
        <f t="shared" si="0"/>
        <v>0</v>
      </c>
    </row>
    <row r="14" spans="1:3" ht="15" hidden="1" customHeight="1" x14ac:dyDescent="0.3">
      <c r="A14" s="51" t="s">
        <v>72</v>
      </c>
      <c r="B14" s="51" t="s">
        <v>73</v>
      </c>
      <c r="C14" s="102">
        <f t="shared" si="0"/>
        <v>0</v>
      </c>
    </row>
    <row r="15" spans="1:3" ht="15" hidden="1" customHeight="1" x14ac:dyDescent="0.3">
      <c r="A15" s="51" t="s">
        <v>74</v>
      </c>
      <c r="B15" s="51" t="s">
        <v>75</v>
      </c>
      <c r="C15" s="102">
        <f t="shared" si="0"/>
        <v>0</v>
      </c>
    </row>
    <row r="16" spans="1:3" ht="15" hidden="1" customHeight="1" x14ac:dyDescent="0.3">
      <c r="A16" s="51" t="s">
        <v>76</v>
      </c>
      <c r="B16" s="51" t="s">
        <v>77</v>
      </c>
      <c r="C16" s="102">
        <f t="shared" si="0"/>
        <v>0</v>
      </c>
    </row>
    <row r="17" spans="1:3" ht="15" hidden="1" customHeight="1" x14ac:dyDescent="0.3">
      <c r="A17" s="51" t="s">
        <v>78</v>
      </c>
      <c r="B17" s="51" t="s">
        <v>79</v>
      </c>
      <c r="C17" s="102">
        <f t="shared" si="0"/>
        <v>0</v>
      </c>
    </row>
    <row r="18" spans="1:3" ht="15" hidden="1" customHeight="1" x14ac:dyDescent="0.3">
      <c r="A18" s="54" t="s">
        <v>80</v>
      </c>
      <c r="B18" s="54" t="s">
        <v>81</v>
      </c>
      <c r="C18" s="101">
        <f>C19+C20+C21</f>
        <v>0</v>
      </c>
    </row>
    <row r="19" spans="1:3" ht="15" hidden="1" customHeight="1" x14ac:dyDescent="0.3">
      <c r="A19" s="51" t="s">
        <v>82</v>
      </c>
      <c r="B19" s="51" t="s">
        <v>83</v>
      </c>
      <c r="C19" s="102">
        <f>SUM(D19:W19)</f>
        <v>0</v>
      </c>
    </row>
    <row r="20" spans="1:3" ht="15" hidden="1" customHeight="1" x14ac:dyDescent="0.3">
      <c r="A20" s="51" t="s">
        <v>84</v>
      </c>
      <c r="B20" s="51" t="s">
        <v>85</v>
      </c>
      <c r="C20" s="102">
        <f>SUM(D20:W20)</f>
        <v>0</v>
      </c>
    </row>
    <row r="21" spans="1:3" ht="15" hidden="1" customHeight="1" x14ac:dyDescent="0.3">
      <c r="A21" s="51" t="s">
        <v>86</v>
      </c>
      <c r="B21" s="51" t="s">
        <v>87</v>
      </c>
      <c r="C21" s="102">
        <f>SUM(D21:W21)</f>
        <v>0</v>
      </c>
    </row>
    <row r="22" spans="1:3" ht="15" hidden="1" customHeight="1" x14ac:dyDescent="0.3">
      <c r="A22" s="54" t="s">
        <v>88</v>
      </c>
      <c r="B22" s="54" t="s">
        <v>89</v>
      </c>
      <c r="C22" s="101">
        <f>C23+C24+C25+C26</f>
        <v>0</v>
      </c>
    </row>
    <row r="23" spans="1:3" ht="15" hidden="1" customHeight="1" x14ac:dyDescent="0.3">
      <c r="A23" s="51" t="s">
        <v>90</v>
      </c>
      <c r="B23" s="51" t="s">
        <v>91</v>
      </c>
      <c r="C23" s="102">
        <f>SUM(D23:W23)</f>
        <v>0</v>
      </c>
    </row>
    <row r="24" spans="1:3" ht="15" hidden="1" customHeight="1" x14ac:dyDescent="0.3">
      <c r="A24" s="51" t="s">
        <v>92</v>
      </c>
      <c r="B24" s="51" t="s">
        <v>93</v>
      </c>
      <c r="C24" s="102">
        <f>SUM(D24:W24)</f>
        <v>0</v>
      </c>
    </row>
    <row r="25" spans="1:3" ht="15" hidden="1" customHeight="1" x14ac:dyDescent="0.3">
      <c r="A25" s="51" t="s">
        <v>94</v>
      </c>
      <c r="B25" s="51" t="s">
        <v>95</v>
      </c>
      <c r="C25" s="102">
        <f>SUM(D25:W25)</f>
        <v>0</v>
      </c>
    </row>
    <row r="26" spans="1:3" ht="15" hidden="1" customHeight="1" x14ac:dyDescent="0.3">
      <c r="A26" s="51" t="s">
        <v>96</v>
      </c>
      <c r="B26" s="51" t="s">
        <v>97</v>
      </c>
      <c r="C26" s="102">
        <f>SUM(D26:W26)</f>
        <v>0</v>
      </c>
    </row>
    <row r="27" spans="1:3" ht="15" hidden="1" customHeight="1" x14ac:dyDescent="0.3">
      <c r="A27" s="54" t="s">
        <v>98</v>
      </c>
      <c r="B27" s="54" t="s">
        <v>99</v>
      </c>
      <c r="C27" s="101">
        <f>C28</f>
        <v>0</v>
      </c>
    </row>
    <row r="28" spans="1:3" ht="15" hidden="1" customHeight="1" x14ac:dyDescent="0.3">
      <c r="A28" s="51" t="s">
        <v>100</v>
      </c>
      <c r="B28" s="51" t="s">
        <v>101</v>
      </c>
      <c r="C28" s="102">
        <v>0</v>
      </c>
    </row>
    <row r="29" spans="1:3" ht="15" hidden="1" customHeight="1" x14ac:dyDescent="0.3">
      <c r="A29" s="54" t="s">
        <v>102</v>
      </c>
      <c r="B29" s="54" t="s">
        <v>48</v>
      </c>
      <c r="C29" s="101">
        <f>C30</f>
        <v>0</v>
      </c>
    </row>
    <row r="30" spans="1:3" ht="15" hidden="1" customHeight="1" x14ac:dyDescent="0.3">
      <c r="A30" s="54" t="s">
        <v>103</v>
      </c>
      <c r="B30" s="54" t="s">
        <v>48</v>
      </c>
      <c r="C30" s="101">
        <f>C31+C32+C33+C34+C35+C36+C37+C38+C39+C40+C41+C42+C43+C44+C45+C46</f>
        <v>0</v>
      </c>
    </row>
    <row r="31" spans="1:3" ht="15" hidden="1" customHeight="1" x14ac:dyDescent="0.3">
      <c r="A31" s="51" t="s">
        <v>104</v>
      </c>
      <c r="B31" s="51" t="s">
        <v>105</v>
      </c>
      <c r="C31" s="91">
        <v>0</v>
      </c>
    </row>
    <row r="32" spans="1:3" ht="15" hidden="1" customHeight="1" x14ac:dyDescent="0.3">
      <c r="A32" s="51" t="s">
        <v>106</v>
      </c>
      <c r="B32" s="51" t="s">
        <v>107</v>
      </c>
      <c r="C32" s="102">
        <f t="shared" ref="C32:C45" si="1">SUM(D32:W32)</f>
        <v>0</v>
      </c>
    </row>
    <row r="33" spans="1:3" ht="15" hidden="1" customHeight="1" x14ac:dyDescent="0.3">
      <c r="A33" s="51" t="s">
        <v>108</v>
      </c>
      <c r="B33" s="51" t="s">
        <v>109</v>
      </c>
      <c r="C33" s="102">
        <f t="shared" si="1"/>
        <v>0</v>
      </c>
    </row>
    <row r="34" spans="1:3" ht="15" hidden="1" customHeight="1" x14ac:dyDescent="0.3">
      <c r="A34" s="51" t="s">
        <v>110</v>
      </c>
      <c r="B34" s="51" t="s">
        <v>111</v>
      </c>
      <c r="C34" s="102">
        <f t="shared" si="1"/>
        <v>0</v>
      </c>
    </row>
    <row r="35" spans="1:3" ht="15" hidden="1" customHeight="1" x14ac:dyDescent="0.3">
      <c r="A35" s="51" t="s">
        <v>112</v>
      </c>
      <c r="B35" s="51" t="s">
        <v>113</v>
      </c>
      <c r="C35" s="102">
        <f t="shared" si="1"/>
        <v>0</v>
      </c>
    </row>
    <row r="36" spans="1:3" ht="15" hidden="1" customHeight="1" x14ac:dyDescent="0.3">
      <c r="A36" s="51" t="s">
        <v>114</v>
      </c>
      <c r="B36" s="51" t="s">
        <v>115</v>
      </c>
      <c r="C36" s="102">
        <f t="shared" si="1"/>
        <v>0</v>
      </c>
    </row>
    <row r="37" spans="1:3" ht="15" hidden="1" customHeight="1" x14ac:dyDescent="0.3">
      <c r="A37" s="51" t="s">
        <v>116</v>
      </c>
      <c r="B37" s="51" t="s">
        <v>117</v>
      </c>
      <c r="C37" s="102">
        <f t="shared" si="1"/>
        <v>0</v>
      </c>
    </row>
    <row r="38" spans="1:3" ht="15" hidden="1" customHeight="1" x14ac:dyDescent="0.3">
      <c r="A38" s="51" t="s">
        <v>118</v>
      </c>
      <c r="B38" s="51" t="s">
        <v>119</v>
      </c>
      <c r="C38" s="102">
        <f t="shared" si="1"/>
        <v>0</v>
      </c>
    </row>
    <row r="39" spans="1:3" ht="15" hidden="1" customHeight="1" x14ac:dyDescent="0.3">
      <c r="A39" s="51" t="s">
        <v>120</v>
      </c>
      <c r="B39" s="51" t="s">
        <v>121</v>
      </c>
      <c r="C39" s="102">
        <f t="shared" si="1"/>
        <v>0</v>
      </c>
    </row>
    <row r="40" spans="1:3" ht="15" hidden="1" customHeight="1" x14ac:dyDescent="0.3">
      <c r="A40" s="51" t="s">
        <v>122</v>
      </c>
      <c r="B40" s="51" t="s">
        <v>123</v>
      </c>
      <c r="C40" s="102">
        <f t="shared" si="1"/>
        <v>0</v>
      </c>
    </row>
    <row r="41" spans="1:3" ht="15" hidden="1" customHeight="1" x14ac:dyDescent="0.3">
      <c r="A41" s="51" t="s">
        <v>124</v>
      </c>
      <c r="B41" s="51" t="s">
        <v>125</v>
      </c>
      <c r="C41" s="102">
        <f t="shared" si="1"/>
        <v>0</v>
      </c>
    </row>
    <row r="42" spans="1:3" ht="15" hidden="1" customHeight="1" x14ac:dyDescent="0.3">
      <c r="A42" s="51" t="s">
        <v>126</v>
      </c>
      <c r="B42" s="51" t="s">
        <v>127</v>
      </c>
      <c r="C42" s="102">
        <f t="shared" si="1"/>
        <v>0</v>
      </c>
    </row>
    <row r="43" spans="1:3" ht="15" hidden="1" customHeight="1" x14ac:dyDescent="0.3">
      <c r="A43" s="51" t="s">
        <v>128</v>
      </c>
      <c r="B43" s="51" t="s">
        <v>129</v>
      </c>
      <c r="C43" s="102">
        <f t="shared" si="1"/>
        <v>0</v>
      </c>
    </row>
    <row r="44" spans="1:3" ht="15" hidden="1" customHeight="1" x14ac:dyDescent="0.3">
      <c r="A44" s="51" t="s">
        <v>130</v>
      </c>
      <c r="B44" s="51" t="s">
        <v>131</v>
      </c>
      <c r="C44" s="102">
        <f t="shared" si="1"/>
        <v>0</v>
      </c>
    </row>
    <row r="45" spans="1:3" ht="15" hidden="1" customHeight="1" x14ac:dyDescent="0.3">
      <c r="A45" s="51" t="s">
        <v>132</v>
      </c>
      <c r="B45" s="51" t="s">
        <v>133</v>
      </c>
      <c r="C45" s="102">
        <f t="shared" si="1"/>
        <v>0</v>
      </c>
    </row>
    <row r="46" spans="1:3" ht="15" hidden="1" customHeight="1" x14ac:dyDescent="0.3">
      <c r="A46" s="51" t="s">
        <v>134</v>
      </c>
      <c r="B46" s="51" t="s">
        <v>135</v>
      </c>
      <c r="C46" s="91">
        <v>0</v>
      </c>
    </row>
    <row r="47" spans="1:3" ht="15" hidden="1" customHeight="1" x14ac:dyDescent="0.3">
      <c r="A47" s="54" t="s">
        <v>136</v>
      </c>
      <c r="B47" s="54" t="s">
        <v>137</v>
      </c>
      <c r="C47" s="101">
        <f>C48+C52</f>
        <v>0</v>
      </c>
    </row>
    <row r="48" spans="1:3" ht="15" hidden="1" customHeight="1" x14ac:dyDescent="0.3">
      <c r="A48" s="54" t="s">
        <v>138</v>
      </c>
      <c r="B48" s="54" t="s">
        <v>139</v>
      </c>
      <c r="C48" s="101">
        <f>C49+C50+C51</f>
        <v>0</v>
      </c>
    </row>
    <row r="49" spans="1:3" ht="15" hidden="1" customHeight="1" x14ac:dyDescent="0.3">
      <c r="A49" s="51" t="s">
        <v>140</v>
      </c>
      <c r="B49" s="51" t="s">
        <v>141</v>
      </c>
      <c r="C49" s="102">
        <f>SUM(D49:W49)</f>
        <v>0</v>
      </c>
    </row>
    <row r="50" spans="1:3" ht="15" hidden="1" customHeight="1" x14ac:dyDescent="0.3">
      <c r="A50" s="51" t="s">
        <v>142</v>
      </c>
      <c r="B50" s="51" t="s">
        <v>143</v>
      </c>
      <c r="C50" s="102">
        <f>SUM(D50:W50)</f>
        <v>0</v>
      </c>
    </row>
    <row r="51" spans="1:3" ht="15" hidden="1" customHeight="1" x14ac:dyDescent="0.3">
      <c r="A51" s="51" t="s">
        <v>144</v>
      </c>
      <c r="B51" s="51" t="s">
        <v>145</v>
      </c>
      <c r="C51" s="102">
        <f>SUM(D51:W51)</f>
        <v>0</v>
      </c>
    </row>
    <row r="52" spans="1:3" ht="15" hidden="1" customHeight="1" x14ac:dyDescent="0.3">
      <c r="A52" s="54" t="s">
        <v>146</v>
      </c>
      <c r="B52" s="54" t="s">
        <v>99</v>
      </c>
      <c r="C52" s="101">
        <f>C53</f>
        <v>0</v>
      </c>
    </row>
    <row r="53" spans="1:3" ht="15" hidden="1" customHeight="1" x14ac:dyDescent="0.3">
      <c r="A53" s="208" t="s">
        <v>147</v>
      </c>
      <c r="B53" s="208" t="s">
        <v>148</v>
      </c>
      <c r="C53" s="214">
        <f>SUM(D53:W53)</f>
        <v>0</v>
      </c>
    </row>
    <row r="54" spans="1:3" ht="15" customHeight="1" x14ac:dyDescent="0.3">
      <c r="A54" s="66" t="s">
        <v>149</v>
      </c>
      <c r="B54" s="66" t="s">
        <v>150</v>
      </c>
      <c r="C54" s="67">
        <f>C55+C60+C65+C74+C105</f>
        <v>57155</v>
      </c>
    </row>
    <row r="55" spans="1:3" ht="15" hidden="1" customHeight="1" x14ac:dyDescent="0.3">
      <c r="A55" s="62" t="s">
        <v>151</v>
      </c>
      <c r="B55" s="62" t="s">
        <v>152</v>
      </c>
      <c r="C55" s="103">
        <f>C56+C57+C58+C59</f>
        <v>0</v>
      </c>
    </row>
    <row r="56" spans="1:3" ht="15" hidden="1" customHeight="1" x14ac:dyDescent="0.3">
      <c r="A56" s="51" t="s">
        <v>153</v>
      </c>
      <c r="B56" s="51" t="s">
        <v>154</v>
      </c>
      <c r="C56" s="91">
        <v>0</v>
      </c>
    </row>
    <row r="57" spans="1:3" ht="15" hidden="1" customHeight="1" x14ac:dyDescent="0.3">
      <c r="A57" s="51" t="s">
        <v>155</v>
      </c>
      <c r="B57" s="51" t="s">
        <v>156</v>
      </c>
      <c r="C57" s="91">
        <v>0</v>
      </c>
    </row>
    <row r="58" spans="1:3" ht="15" hidden="1" customHeight="1" x14ac:dyDescent="0.3">
      <c r="A58" s="51" t="s">
        <v>157</v>
      </c>
      <c r="B58" s="51" t="s">
        <v>158</v>
      </c>
      <c r="C58" s="102">
        <f>SUM(D58:W58)</f>
        <v>0</v>
      </c>
    </row>
    <row r="59" spans="1:3" ht="15" hidden="1" customHeight="1" x14ac:dyDescent="0.3">
      <c r="A59" s="51" t="s">
        <v>159</v>
      </c>
      <c r="B59" s="51" t="s">
        <v>160</v>
      </c>
      <c r="C59" s="102">
        <f>SUM(D59:W59)</f>
        <v>0</v>
      </c>
    </row>
    <row r="60" spans="1:3" ht="15" hidden="1" customHeight="1" x14ac:dyDescent="0.3">
      <c r="A60" s="54" t="s">
        <v>161</v>
      </c>
      <c r="B60" s="54" t="s">
        <v>162</v>
      </c>
      <c r="C60" s="101">
        <f>C61+C62+C63+C64</f>
        <v>0</v>
      </c>
    </row>
    <row r="61" spans="1:3" ht="15" hidden="1" customHeight="1" x14ac:dyDescent="0.3">
      <c r="A61" s="51" t="s">
        <v>163</v>
      </c>
      <c r="B61" s="51" t="s">
        <v>164</v>
      </c>
      <c r="C61" s="102">
        <f>SUM(D61:W61)</f>
        <v>0</v>
      </c>
    </row>
    <row r="62" spans="1:3" ht="15" hidden="1" customHeight="1" x14ac:dyDescent="0.3">
      <c r="A62" s="51" t="s">
        <v>165</v>
      </c>
      <c r="B62" s="51" t="s">
        <v>166</v>
      </c>
      <c r="C62" s="102">
        <f>SUM(D62:W62)</f>
        <v>0</v>
      </c>
    </row>
    <row r="63" spans="1:3" ht="15" hidden="1" customHeight="1" x14ac:dyDescent="0.3">
      <c r="A63" s="51" t="s">
        <v>167</v>
      </c>
      <c r="B63" s="51" t="s">
        <v>168</v>
      </c>
      <c r="C63" s="102">
        <f>SUM(D63:W63)</f>
        <v>0</v>
      </c>
    </row>
    <row r="64" spans="1:3" ht="15" hidden="1" customHeight="1" x14ac:dyDescent="0.3">
      <c r="A64" s="208" t="s">
        <v>169</v>
      </c>
      <c r="B64" s="208" t="s">
        <v>170</v>
      </c>
      <c r="C64" s="215">
        <v>0</v>
      </c>
    </row>
    <row r="65" spans="1:3" ht="15" customHeight="1" x14ac:dyDescent="0.3">
      <c r="A65" s="66" t="s">
        <v>171</v>
      </c>
      <c r="B65" s="66" t="s">
        <v>172</v>
      </c>
      <c r="C65" s="67">
        <f>C66+C67+C68+C69+C70+C71+C72+C73</f>
        <v>57155</v>
      </c>
    </row>
    <row r="66" spans="1:3" ht="15" hidden="1" customHeight="1" x14ac:dyDescent="0.3">
      <c r="A66" s="206" t="s">
        <v>173</v>
      </c>
      <c r="B66" s="206" t="s">
        <v>174</v>
      </c>
      <c r="C66" s="217">
        <f t="shared" ref="C66:C72" si="2">SUM(D66:W66)</f>
        <v>0</v>
      </c>
    </row>
    <row r="67" spans="1:3" ht="15" hidden="1" customHeight="1" x14ac:dyDescent="0.3">
      <c r="A67" s="51" t="s">
        <v>175</v>
      </c>
      <c r="B67" s="51" t="s">
        <v>176</v>
      </c>
      <c r="C67" s="102">
        <f t="shared" si="2"/>
        <v>0</v>
      </c>
    </row>
    <row r="68" spans="1:3" ht="15" hidden="1" customHeight="1" x14ac:dyDescent="0.3">
      <c r="A68" s="51" t="s">
        <v>177</v>
      </c>
      <c r="B68" s="51" t="s">
        <v>178</v>
      </c>
      <c r="C68" s="102">
        <f t="shared" si="2"/>
        <v>0</v>
      </c>
    </row>
    <row r="69" spans="1:3" ht="15" hidden="1" customHeight="1" x14ac:dyDescent="0.3">
      <c r="A69" s="51" t="s">
        <v>179</v>
      </c>
      <c r="B69" s="51" t="s">
        <v>180</v>
      </c>
      <c r="C69" s="102">
        <f t="shared" si="2"/>
        <v>0</v>
      </c>
    </row>
    <row r="70" spans="1:3" ht="15" hidden="1" customHeight="1" x14ac:dyDescent="0.3">
      <c r="A70" s="51" t="s">
        <v>181</v>
      </c>
      <c r="B70" s="51" t="s">
        <v>182</v>
      </c>
      <c r="C70" s="102">
        <f t="shared" si="2"/>
        <v>0</v>
      </c>
    </row>
    <row r="71" spans="1:3" ht="15" hidden="1" customHeight="1" x14ac:dyDescent="0.3">
      <c r="A71" s="51" t="s">
        <v>183</v>
      </c>
      <c r="B71" s="51" t="s">
        <v>184</v>
      </c>
      <c r="C71" s="102">
        <f t="shared" si="2"/>
        <v>0</v>
      </c>
    </row>
    <row r="72" spans="1:3" ht="15" hidden="1" customHeight="1" x14ac:dyDescent="0.3">
      <c r="A72" s="208" t="s">
        <v>185</v>
      </c>
      <c r="B72" s="208" t="s">
        <v>186</v>
      </c>
      <c r="C72" s="214">
        <f t="shared" si="2"/>
        <v>0</v>
      </c>
    </row>
    <row r="73" spans="1:3" ht="15" customHeight="1" x14ac:dyDescent="0.3">
      <c r="A73" s="79" t="s">
        <v>187</v>
      </c>
      <c r="B73" s="79" t="s">
        <v>188</v>
      </c>
      <c r="C73" s="80">
        <v>57155</v>
      </c>
    </row>
    <row r="74" spans="1:3" ht="15" hidden="1" customHeight="1" x14ac:dyDescent="0.3">
      <c r="A74" s="62" t="s">
        <v>189</v>
      </c>
      <c r="B74" s="62" t="s">
        <v>47</v>
      </c>
      <c r="C74" s="103">
        <f>+C75+C76+C77+C78+C79+C80+C81+C82+C83+C84+C85+C86+C87+C88+C89+C90+C91+C92+C93+C94+C95+C96+C97+C98+C99+C100+C101+C102+C103+C104</f>
        <v>0</v>
      </c>
    </row>
    <row r="75" spans="1:3" ht="15" hidden="1" customHeight="1" x14ac:dyDescent="0.3">
      <c r="A75" s="51" t="s">
        <v>190</v>
      </c>
      <c r="B75" s="51" t="s">
        <v>191</v>
      </c>
      <c r="C75" s="91">
        <v>0</v>
      </c>
    </row>
    <row r="76" spans="1:3" ht="15" hidden="1" customHeight="1" x14ac:dyDescent="0.3">
      <c r="A76" s="51" t="s">
        <v>192</v>
      </c>
      <c r="B76" s="51" t="s">
        <v>193</v>
      </c>
      <c r="C76" s="102">
        <f>SUM(D76:W76)</f>
        <v>0</v>
      </c>
    </row>
    <row r="77" spans="1:3" ht="15" hidden="1" customHeight="1" x14ac:dyDescent="0.3">
      <c r="A77" s="51" t="s">
        <v>194</v>
      </c>
      <c r="B77" s="51" t="s">
        <v>195</v>
      </c>
      <c r="C77" s="102">
        <f>SUM(D77:W77)</f>
        <v>0</v>
      </c>
    </row>
    <row r="78" spans="1:3" ht="15" hidden="1" customHeight="1" x14ac:dyDescent="0.3">
      <c r="A78" s="51" t="s">
        <v>196</v>
      </c>
      <c r="B78" s="51" t="s">
        <v>197</v>
      </c>
      <c r="C78" s="102">
        <f>SUM(D78:W78)</f>
        <v>0</v>
      </c>
    </row>
    <row r="79" spans="1:3" ht="15" hidden="1" customHeight="1" x14ac:dyDescent="0.3">
      <c r="A79" s="51" t="s">
        <v>198</v>
      </c>
      <c r="B79" s="51" t="s">
        <v>199</v>
      </c>
      <c r="C79" s="102">
        <f>SUM(D79:W79)</f>
        <v>0</v>
      </c>
    </row>
    <row r="80" spans="1:3" ht="15" hidden="1" customHeight="1" x14ac:dyDescent="0.3">
      <c r="A80" s="51" t="s">
        <v>200</v>
      </c>
      <c r="B80" s="51" t="s">
        <v>201</v>
      </c>
      <c r="C80" s="102">
        <v>0</v>
      </c>
    </row>
    <row r="81" spans="1:3" ht="15" hidden="1" customHeight="1" x14ac:dyDescent="0.3">
      <c r="A81" s="51" t="s">
        <v>202</v>
      </c>
      <c r="B81" s="51" t="s">
        <v>203</v>
      </c>
      <c r="C81" s="102">
        <f t="shared" ref="C81:C103" si="3">SUM(D81:W81)</f>
        <v>0</v>
      </c>
    </row>
    <row r="82" spans="1:3" ht="15" hidden="1" customHeight="1" x14ac:dyDescent="0.3">
      <c r="A82" s="51" t="s">
        <v>204</v>
      </c>
      <c r="B82" s="51" t="s">
        <v>205</v>
      </c>
      <c r="C82" s="102">
        <f t="shared" si="3"/>
        <v>0</v>
      </c>
    </row>
    <row r="83" spans="1:3" ht="15" hidden="1" customHeight="1" x14ac:dyDescent="0.3">
      <c r="A83" s="51" t="s">
        <v>206</v>
      </c>
      <c r="B83" s="51" t="s">
        <v>207</v>
      </c>
      <c r="C83" s="102">
        <f t="shared" si="3"/>
        <v>0</v>
      </c>
    </row>
    <row r="84" spans="1:3" ht="15" hidden="1" customHeight="1" x14ac:dyDescent="0.3">
      <c r="A84" s="51" t="s">
        <v>208</v>
      </c>
      <c r="B84" s="51" t="s">
        <v>209</v>
      </c>
      <c r="C84" s="102">
        <f t="shared" si="3"/>
        <v>0</v>
      </c>
    </row>
    <row r="85" spans="1:3" ht="15" hidden="1" customHeight="1" x14ac:dyDescent="0.3">
      <c r="A85" s="51" t="s">
        <v>210</v>
      </c>
      <c r="B85" s="51" t="s">
        <v>211</v>
      </c>
      <c r="C85" s="102">
        <f t="shared" si="3"/>
        <v>0</v>
      </c>
    </row>
    <row r="86" spans="1:3" ht="15" hidden="1" customHeight="1" x14ac:dyDescent="0.3">
      <c r="A86" s="51" t="s">
        <v>212</v>
      </c>
      <c r="B86" s="51" t="s">
        <v>213</v>
      </c>
      <c r="C86" s="102">
        <f t="shared" si="3"/>
        <v>0</v>
      </c>
    </row>
    <row r="87" spans="1:3" ht="15" hidden="1" customHeight="1" x14ac:dyDescent="0.3">
      <c r="A87" s="51" t="s">
        <v>214</v>
      </c>
      <c r="B87" s="51" t="s">
        <v>215</v>
      </c>
      <c r="C87" s="102">
        <f t="shared" si="3"/>
        <v>0</v>
      </c>
    </row>
    <row r="88" spans="1:3" ht="15" hidden="1" customHeight="1" x14ac:dyDescent="0.3">
      <c r="A88" s="51" t="s">
        <v>216</v>
      </c>
      <c r="B88" s="51" t="s">
        <v>217</v>
      </c>
      <c r="C88" s="102">
        <f t="shared" si="3"/>
        <v>0</v>
      </c>
    </row>
    <row r="89" spans="1:3" ht="15" hidden="1" customHeight="1" x14ac:dyDescent="0.3">
      <c r="A89" s="51" t="s">
        <v>218</v>
      </c>
      <c r="B89" s="51" t="s">
        <v>219</v>
      </c>
      <c r="C89" s="102">
        <f t="shared" si="3"/>
        <v>0</v>
      </c>
    </row>
    <row r="90" spans="1:3" ht="15" hidden="1" customHeight="1" x14ac:dyDescent="0.3">
      <c r="A90" s="51" t="s">
        <v>220</v>
      </c>
      <c r="B90" s="51" t="s">
        <v>221</v>
      </c>
      <c r="C90" s="102">
        <f t="shared" si="3"/>
        <v>0</v>
      </c>
    </row>
    <row r="91" spans="1:3" ht="15" hidden="1" customHeight="1" x14ac:dyDescent="0.3">
      <c r="A91" s="51" t="s">
        <v>222</v>
      </c>
      <c r="B91" s="51" t="s">
        <v>223</v>
      </c>
      <c r="C91" s="102">
        <f t="shared" si="3"/>
        <v>0</v>
      </c>
    </row>
    <row r="92" spans="1:3" ht="15" hidden="1" customHeight="1" x14ac:dyDescent="0.3">
      <c r="A92" s="51" t="s">
        <v>224</v>
      </c>
      <c r="B92" s="51" t="s">
        <v>225</v>
      </c>
      <c r="C92" s="102">
        <f t="shared" si="3"/>
        <v>0</v>
      </c>
    </row>
    <row r="93" spans="1:3" ht="15" hidden="1" customHeight="1" x14ac:dyDescent="0.3">
      <c r="A93" s="51" t="s">
        <v>226</v>
      </c>
      <c r="B93" s="51" t="s">
        <v>227</v>
      </c>
      <c r="C93" s="102">
        <f t="shared" si="3"/>
        <v>0</v>
      </c>
    </row>
    <row r="94" spans="1:3" ht="15" hidden="1" customHeight="1" x14ac:dyDescent="0.3">
      <c r="A94" s="51" t="s">
        <v>228</v>
      </c>
      <c r="B94" s="51" t="s">
        <v>229</v>
      </c>
      <c r="C94" s="102">
        <f t="shared" si="3"/>
        <v>0</v>
      </c>
    </row>
    <row r="95" spans="1:3" ht="15" hidden="1" customHeight="1" x14ac:dyDescent="0.3">
      <c r="A95" s="51" t="s">
        <v>230</v>
      </c>
      <c r="B95" s="51" t="s">
        <v>231</v>
      </c>
      <c r="C95" s="102">
        <f t="shared" si="3"/>
        <v>0</v>
      </c>
    </row>
    <row r="96" spans="1:3" ht="15" hidden="1" customHeight="1" x14ac:dyDescent="0.3">
      <c r="A96" s="51" t="s">
        <v>232</v>
      </c>
      <c r="B96" s="51" t="s">
        <v>233</v>
      </c>
      <c r="C96" s="102">
        <f t="shared" si="3"/>
        <v>0</v>
      </c>
    </row>
    <row r="97" spans="1:3" ht="15" hidden="1" customHeight="1" x14ac:dyDescent="0.3">
      <c r="A97" s="51" t="s">
        <v>234</v>
      </c>
      <c r="B97" s="51" t="s">
        <v>235</v>
      </c>
      <c r="C97" s="102">
        <f t="shared" si="3"/>
        <v>0</v>
      </c>
    </row>
    <row r="98" spans="1:3" ht="15" hidden="1" customHeight="1" x14ac:dyDescent="0.3">
      <c r="A98" s="51" t="s">
        <v>236</v>
      </c>
      <c r="B98" s="51" t="s">
        <v>237</v>
      </c>
      <c r="C98" s="102">
        <f t="shared" si="3"/>
        <v>0</v>
      </c>
    </row>
    <row r="99" spans="1:3" ht="15" hidden="1" customHeight="1" x14ac:dyDescent="0.3">
      <c r="A99" s="51" t="s">
        <v>238</v>
      </c>
      <c r="B99" s="51" t="s">
        <v>239</v>
      </c>
      <c r="C99" s="102">
        <f t="shared" si="3"/>
        <v>0</v>
      </c>
    </row>
    <row r="100" spans="1:3" ht="15" hidden="1" customHeight="1" x14ac:dyDescent="0.3">
      <c r="A100" s="51" t="s">
        <v>240</v>
      </c>
      <c r="B100" s="51" t="s">
        <v>241</v>
      </c>
      <c r="C100" s="102">
        <f t="shared" si="3"/>
        <v>0</v>
      </c>
    </row>
    <row r="101" spans="1:3" ht="15" hidden="1" customHeight="1" x14ac:dyDescent="0.3">
      <c r="A101" s="51" t="s">
        <v>242</v>
      </c>
      <c r="B101" s="51" t="s">
        <v>243</v>
      </c>
      <c r="C101" s="102">
        <f t="shared" si="3"/>
        <v>0</v>
      </c>
    </row>
    <row r="102" spans="1:3" ht="15" hidden="1" customHeight="1" x14ac:dyDescent="0.3">
      <c r="A102" s="51" t="s">
        <v>244</v>
      </c>
      <c r="B102" s="51" t="s">
        <v>45</v>
      </c>
      <c r="C102" s="102">
        <f t="shared" si="3"/>
        <v>0</v>
      </c>
    </row>
    <row r="103" spans="1:3" ht="15" hidden="1" customHeight="1" x14ac:dyDescent="0.3">
      <c r="A103" s="51" t="s">
        <v>245</v>
      </c>
      <c r="B103" s="51" t="s">
        <v>246</v>
      </c>
      <c r="C103" s="102">
        <f t="shared" si="3"/>
        <v>0</v>
      </c>
    </row>
    <row r="104" spans="1:3" ht="15" hidden="1" customHeight="1" x14ac:dyDescent="0.3">
      <c r="A104" s="51" t="s">
        <v>247</v>
      </c>
      <c r="B104" s="51" t="s">
        <v>248</v>
      </c>
      <c r="C104" s="91">
        <v>0</v>
      </c>
    </row>
    <row r="105" spans="1:3" ht="15" hidden="1" customHeight="1" x14ac:dyDescent="0.3">
      <c r="A105" s="54" t="s">
        <v>249</v>
      </c>
      <c r="B105" s="54" t="s">
        <v>250</v>
      </c>
      <c r="C105" s="101">
        <f>C106+C107</f>
        <v>0</v>
      </c>
    </row>
    <row r="106" spans="1:3" ht="15" hidden="1" customHeight="1" x14ac:dyDescent="0.3">
      <c r="A106" s="51" t="s">
        <v>251</v>
      </c>
      <c r="B106" s="51" t="s">
        <v>148</v>
      </c>
      <c r="C106" s="102">
        <f>SUM(D106:W106)</f>
        <v>0</v>
      </c>
    </row>
    <row r="107" spans="1:3" ht="15" hidden="1" customHeight="1" x14ac:dyDescent="0.3">
      <c r="A107" s="51" t="s">
        <v>252</v>
      </c>
      <c r="B107" s="51" t="s">
        <v>101</v>
      </c>
      <c r="C107" s="102">
        <f>SUM(D107:W107)</f>
        <v>0</v>
      </c>
    </row>
    <row r="108" spans="1:3" ht="15" hidden="1" customHeight="1" x14ac:dyDescent="0.3">
      <c r="A108" s="54" t="s">
        <v>253</v>
      </c>
      <c r="B108" s="54" t="s">
        <v>254</v>
      </c>
      <c r="C108" s="101">
        <f>C109</f>
        <v>0</v>
      </c>
    </row>
    <row r="109" spans="1:3" ht="15" hidden="1" customHeight="1" x14ac:dyDescent="0.3">
      <c r="A109" s="54" t="s">
        <v>255</v>
      </c>
      <c r="B109" s="54" t="s">
        <v>254</v>
      </c>
      <c r="C109" s="101">
        <f>C110+C111+C112+C113+C114</f>
        <v>0</v>
      </c>
    </row>
    <row r="110" spans="1:3" ht="15" hidden="1" customHeight="1" x14ac:dyDescent="0.3">
      <c r="A110" s="51" t="s">
        <v>256</v>
      </c>
      <c r="B110" s="51" t="s">
        <v>257</v>
      </c>
      <c r="C110" s="102">
        <f>SUM(D110:W110)</f>
        <v>0</v>
      </c>
    </row>
    <row r="111" spans="1:3" ht="15" hidden="1" customHeight="1" x14ac:dyDescent="0.3">
      <c r="A111" s="51" t="s">
        <v>258</v>
      </c>
      <c r="B111" s="51" t="s">
        <v>259</v>
      </c>
      <c r="C111" s="102">
        <f>SUM(D111:W111)</f>
        <v>0</v>
      </c>
    </row>
    <row r="112" spans="1:3" ht="15" hidden="1" customHeight="1" x14ac:dyDescent="0.3">
      <c r="A112" s="51" t="s">
        <v>260</v>
      </c>
      <c r="B112" s="51" t="s">
        <v>261</v>
      </c>
      <c r="C112" s="91">
        <v>0</v>
      </c>
    </row>
    <row r="113" spans="1:3" ht="15" hidden="1" customHeight="1" x14ac:dyDescent="0.3">
      <c r="A113" s="51" t="s">
        <v>262</v>
      </c>
      <c r="B113" s="51" t="s">
        <v>263</v>
      </c>
      <c r="C113" s="91">
        <v>0</v>
      </c>
    </row>
    <row r="114" spans="1:3" ht="15" hidden="1" customHeight="1" x14ac:dyDescent="0.3">
      <c r="A114" s="51" t="s">
        <v>264</v>
      </c>
      <c r="B114" s="51" t="s">
        <v>186</v>
      </c>
      <c r="C114" s="102">
        <f>SUM(D114:W114)</f>
        <v>0</v>
      </c>
    </row>
    <row r="115" spans="1:3" ht="15" hidden="1" customHeight="1" x14ac:dyDescent="0.3">
      <c r="A115" s="54" t="s">
        <v>265</v>
      </c>
      <c r="B115" s="54" t="s">
        <v>266</v>
      </c>
      <c r="C115" s="101">
        <f>C116</f>
        <v>0</v>
      </c>
    </row>
    <row r="116" spans="1:3" ht="15" hidden="1" customHeight="1" x14ac:dyDescent="0.3">
      <c r="A116" s="51" t="s">
        <v>267</v>
      </c>
      <c r="B116" s="51" t="s">
        <v>268</v>
      </c>
      <c r="C116" s="102">
        <f>SUM(D116:W116)</f>
        <v>0</v>
      </c>
    </row>
    <row r="117" spans="1:3" ht="15" hidden="1" customHeight="1" x14ac:dyDescent="0.3">
      <c r="A117" s="54" t="s">
        <v>269</v>
      </c>
      <c r="B117" s="54" t="s">
        <v>270</v>
      </c>
      <c r="C117" s="101">
        <f>C118+C120</f>
        <v>0</v>
      </c>
    </row>
    <row r="118" spans="1:3" ht="15" hidden="1" customHeight="1" x14ac:dyDescent="0.3">
      <c r="A118" s="54" t="s">
        <v>271</v>
      </c>
      <c r="B118" s="54" t="s">
        <v>272</v>
      </c>
      <c r="C118" s="101">
        <f>C119</f>
        <v>0</v>
      </c>
    </row>
    <row r="119" spans="1:3" ht="15" hidden="1" customHeight="1" x14ac:dyDescent="0.3">
      <c r="A119" s="51" t="s">
        <v>273</v>
      </c>
      <c r="B119" s="51" t="s">
        <v>274</v>
      </c>
      <c r="C119" s="102">
        <f>SUM(D119:W119)</f>
        <v>0</v>
      </c>
    </row>
    <row r="120" spans="1:3" ht="15" hidden="1" customHeight="1" x14ac:dyDescent="0.3">
      <c r="A120" s="54" t="s">
        <v>275</v>
      </c>
      <c r="B120" s="54" t="s">
        <v>276</v>
      </c>
      <c r="C120" s="101">
        <f>C121+C122</f>
        <v>0</v>
      </c>
    </row>
    <row r="121" spans="1:3" ht="15" hidden="1" customHeight="1" x14ac:dyDescent="0.3">
      <c r="A121" s="51" t="s">
        <v>277</v>
      </c>
      <c r="B121" s="51" t="s">
        <v>278</v>
      </c>
      <c r="C121" s="102">
        <f>SUM(D121:W121)</f>
        <v>0</v>
      </c>
    </row>
    <row r="122" spans="1:3" ht="15" hidden="1" customHeight="1" x14ac:dyDescent="0.3">
      <c r="A122" s="51" t="s">
        <v>279</v>
      </c>
      <c r="B122" s="51" t="s">
        <v>280</v>
      </c>
      <c r="C122" s="102">
        <f>SUM(D122:W122)</f>
        <v>0</v>
      </c>
    </row>
    <row r="123" spans="1:3" ht="15" hidden="1" customHeight="1" x14ac:dyDescent="0.3">
      <c r="A123" s="51"/>
      <c r="B123" s="51" t="s">
        <v>281</v>
      </c>
      <c r="C123" s="102">
        <f>SUM(D123:W123)</f>
        <v>0</v>
      </c>
    </row>
    <row r="124" spans="1:3" ht="15" hidden="1" customHeight="1" x14ac:dyDescent="0.3">
      <c r="A124" s="54" t="s">
        <v>282</v>
      </c>
      <c r="B124" s="54" t="s">
        <v>283</v>
      </c>
      <c r="C124" s="101">
        <f>C125+C147+C166+C173</f>
        <v>0</v>
      </c>
    </row>
    <row r="125" spans="1:3" ht="15" hidden="1" customHeight="1" x14ac:dyDescent="0.3">
      <c r="A125" s="54" t="s">
        <v>284</v>
      </c>
      <c r="B125" s="54" t="s">
        <v>285</v>
      </c>
      <c r="C125" s="101">
        <f>C126+C129+C131+C141+C145</f>
        <v>0</v>
      </c>
    </row>
    <row r="126" spans="1:3" ht="15" hidden="1" customHeight="1" x14ac:dyDescent="0.3">
      <c r="A126" s="54" t="s">
        <v>286</v>
      </c>
      <c r="B126" s="54" t="s">
        <v>287</v>
      </c>
      <c r="C126" s="101">
        <f>C127+C128</f>
        <v>0</v>
      </c>
    </row>
    <row r="127" spans="1:3" ht="15" hidden="1" customHeight="1" x14ac:dyDescent="0.3">
      <c r="A127" s="51" t="s">
        <v>288</v>
      </c>
      <c r="B127" s="51" t="s">
        <v>289</v>
      </c>
      <c r="C127" s="102">
        <f>SUM(D127:W127)</f>
        <v>0</v>
      </c>
    </row>
    <row r="128" spans="1:3" ht="15" hidden="1" customHeight="1" x14ac:dyDescent="0.3">
      <c r="A128" s="51" t="s">
        <v>290</v>
      </c>
      <c r="B128" s="51" t="s">
        <v>291</v>
      </c>
      <c r="C128" s="102">
        <f>SUM(D128:W128)</f>
        <v>0</v>
      </c>
    </row>
    <row r="129" spans="1:3" ht="15" hidden="1" customHeight="1" x14ac:dyDescent="0.3">
      <c r="A129" s="54" t="s">
        <v>292</v>
      </c>
      <c r="B129" s="54" t="s">
        <v>293</v>
      </c>
      <c r="C129" s="101">
        <f>C130</f>
        <v>0</v>
      </c>
    </row>
    <row r="130" spans="1:3" ht="15" hidden="1" customHeight="1" x14ac:dyDescent="0.3">
      <c r="A130" s="51" t="s">
        <v>294</v>
      </c>
      <c r="B130" s="51" t="s">
        <v>295</v>
      </c>
      <c r="C130" s="102">
        <f>SUM(D130:W130)</f>
        <v>0</v>
      </c>
    </row>
    <row r="131" spans="1:3" ht="15" hidden="1" customHeight="1" x14ac:dyDescent="0.3">
      <c r="A131" s="54" t="s">
        <v>296</v>
      </c>
      <c r="B131" s="54" t="s">
        <v>297</v>
      </c>
      <c r="C131" s="101">
        <f>C132+C133+C134+C135+C136+C137+C138+C139+C140</f>
        <v>0</v>
      </c>
    </row>
    <row r="132" spans="1:3" ht="15" hidden="1" customHeight="1" x14ac:dyDescent="0.3">
      <c r="A132" s="51" t="s">
        <v>298</v>
      </c>
      <c r="B132" s="51" t="s">
        <v>299</v>
      </c>
      <c r="C132" s="102">
        <f t="shared" ref="C132:C140" si="4">SUM(D132:W132)</f>
        <v>0</v>
      </c>
    </row>
    <row r="133" spans="1:3" ht="15" hidden="1" customHeight="1" x14ac:dyDescent="0.3">
      <c r="A133" s="51" t="s">
        <v>300</v>
      </c>
      <c r="B133" s="51" t="s">
        <v>301</v>
      </c>
      <c r="C133" s="102">
        <f t="shared" si="4"/>
        <v>0</v>
      </c>
    </row>
    <row r="134" spans="1:3" ht="15" hidden="1" customHeight="1" x14ac:dyDescent="0.3">
      <c r="A134" s="51" t="s">
        <v>302</v>
      </c>
      <c r="B134" s="51" t="s">
        <v>303</v>
      </c>
      <c r="C134" s="102">
        <f t="shared" si="4"/>
        <v>0</v>
      </c>
    </row>
    <row r="135" spans="1:3" ht="15" hidden="1" customHeight="1" x14ac:dyDescent="0.3">
      <c r="A135" s="51" t="s">
        <v>304</v>
      </c>
      <c r="B135" s="51" t="s">
        <v>305</v>
      </c>
      <c r="C135" s="102">
        <f t="shared" si="4"/>
        <v>0</v>
      </c>
    </row>
    <row r="136" spans="1:3" ht="15" hidden="1" customHeight="1" x14ac:dyDescent="0.3">
      <c r="A136" s="51" t="s">
        <v>306</v>
      </c>
      <c r="B136" s="51" t="s">
        <v>307</v>
      </c>
      <c r="C136" s="102">
        <f t="shared" si="4"/>
        <v>0</v>
      </c>
    </row>
    <row r="137" spans="1:3" ht="15" hidden="1" customHeight="1" x14ac:dyDescent="0.3">
      <c r="A137" s="51" t="s">
        <v>308</v>
      </c>
      <c r="B137" s="51" t="s">
        <v>309</v>
      </c>
      <c r="C137" s="102">
        <f t="shared" si="4"/>
        <v>0</v>
      </c>
    </row>
    <row r="138" spans="1:3" ht="15" hidden="1" customHeight="1" x14ac:dyDescent="0.3">
      <c r="A138" s="51" t="s">
        <v>310</v>
      </c>
      <c r="B138" s="51" t="s">
        <v>311</v>
      </c>
      <c r="C138" s="102">
        <f t="shared" si="4"/>
        <v>0</v>
      </c>
    </row>
    <row r="139" spans="1:3" ht="15" hidden="1" customHeight="1" x14ac:dyDescent="0.3">
      <c r="A139" s="51" t="s">
        <v>312</v>
      </c>
      <c r="B139" s="51" t="s">
        <v>313</v>
      </c>
      <c r="C139" s="102">
        <f t="shared" si="4"/>
        <v>0</v>
      </c>
    </row>
    <row r="140" spans="1:3" ht="15" hidden="1" customHeight="1" x14ac:dyDescent="0.3">
      <c r="A140" s="51" t="s">
        <v>314</v>
      </c>
      <c r="B140" s="51" t="s">
        <v>315</v>
      </c>
      <c r="C140" s="102">
        <f t="shared" si="4"/>
        <v>0</v>
      </c>
    </row>
    <row r="141" spans="1:3" ht="15" hidden="1" customHeight="1" x14ac:dyDescent="0.3">
      <c r="A141" s="54" t="s">
        <v>316</v>
      </c>
      <c r="B141" s="54" t="s">
        <v>317</v>
      </c>
      <c r="C141" s="101">
        <f>C142+C143+C144</f>
        <v>0</v>
      </c>
    </row>
    <row r="142" spans="1:3" ht="15" hidden="1" customHeight="1" x14ac:dyDescent="0.3">
      <c r="A142" s="51" t="s">
        <v>318</v>
      </c>
      <c r="B142" s="51" t="s">
        <v>319</v>
      </c>
      <c r="C142" s="102">
        <f>SUM(D142:W142)</f>
        <v>0</v>
      </c>
    </row>
    <row r="143" spans="1:3" ht="15" hidden="1" customHeight="1" x14ac:dyDescent="0.3">
      <c r="A143" s="51" t="s">
        <v>320</v>
      </c>
      <c r="B143" s="51" t="s">
        <v>321</v>
      </c>
      <c r="C143" s="102">
        <f>SUM(D143:W143)</f>
        <v>0</v>
      </c>
    </row>
    <row r="144" spans="1:3" ht="15" hidden="1" customHeight="1" x14ac:dyDescent="0.3">
      <c r="A144" s="51" t="s">
        <v>322</v>
      </c>
      <c r="B144" s="51" t="s">
        <v>323</v>
      </c>
      <c r="C144" s="102">
        <f>SUM(D144:W144)</f>
        <v>0</v>
      </c>
    </row>
    <row r="145" spans="1:3" ht="15" hidden="1" customHeight="1" x14ac:dyDescent="0.3">
      <c r="A145" s="54" t="s">
        <v>324</v>
      </c>
      <c r="B145" s="54" t="s">
        <v>325</v>
      </c>
      <c r="C145" s="101">
        <f>C146</f>
        <v>0</v>
      </c>
    </row>
    <row r="146" spans="1:3" ht="15" hidden="1" customHeight="1" x14ac:dyDescent="0.3">
      <c r="A146" s="51" t="s">
        <v>326</v>
      </c>
      <c r="B146" s="51" t="s">
        <v>327</v>
      </c>
      <c r="C146" s="102">
        <f>SUM(D146:W146)</f>
        <v>0</v>
      </c>
    </row>
    <row r="147" spans="1:3" ht="15" hidden="1" customHeight="1" x14ac:dyDescent="0.3">
      <c r="A147" s="54" t="s">
        <v>328</v>
      </c>
      <c r="B147" s="54" t="s">
        <v>329</v>
      </c>
      <c r="C147" s="101">
        <f>C148+C150+C160+C164</f>
        <v>0</v>
      </c>
    </row>
    <row r="148" spans="1:3" ht="15" hidden="1" customHeight="1" x14ac:dyDescent="0.3">
      <c r="A148" s="54" t="s">
        <v>330</v>
      </c>
      <c r="B148" s="54" t="s">
        <v>293</v>
      </c>
      <c r="C148" s="101">
        <f>C149</f>
        <v>0</v>
      </c>
    </row>
    <row r="149" spans="1:3" ht="15" hidden="1" customHeight="1" x14ac:dyDescent="0.3">
      <c r="A149" s="51" t="s">
        <v>331</v>
      </c>
      <c r="B149" s="51" t="s">
        <v>295</v>
      </c>
      <c r="C149" s="102">
        <f>SUM(D149:W149)</f>
        <v>0</v>
      </c>
    </row>
    <row r="150" spans="1:3" ht="15" hidden="1" customHeight="1" x14ac:dyDescent="0.3">
      <c r="A150" s="54" t="s">
        <v>332</v>
      </c>
      <c r="B150" s="54" t="s">
        <v>297</v>
      </c>
      <c r="C150" s="101">
        <f>C151+C152+C153+C154+C155+C156+C157+C158+C159</f>
        <v>0</v>
      </c>
    </row>
    <row r="151" spans="1:3" ht="15" hidden="1" customHeight="1" x14ac:dyDescent="0.3">
      <c r="A151" s="51" t="s">
        <v>333</v>
      </c>
      <c r="B151" s="51" t="s">
        <v>299</v>
      </c>
      <c r="C151" s="102">
        <f t="shared" ref="C151:C159" si="5">SUM(D151:W151)</f>
        <v>0</v>
      </c>
    </row>
    <row r="152" spans="1:3" ht="15" hidden="1" customHeight="1" x14ac:dyDescent="0.3">
      <c r="A152" s="51" t="s">
        <v>334</v>
      </c>
      <c r="B152" s="51" t="s">
        <v>301</v>
      </c>
      <c r="C152" s="102">
        <f t="shared" si="5"/>
        <v>0</v>
      </c>
    </row>
    <row r="153" spans="1:3" ht="15" hidden="1" customHeight="1" x14ac:dyDescent="0.3">
      <c r="A153" s="51" t="s">
        <v>335</v>
      </c>
      <c r="B153" s="51" t="s">
        <v>303</v>
      </c>
      <c r="C153" s="102">
        <f t="shared" si="5"/>
        <v>0</v>
      </c>
    </row>
    <row r="154" spans="1:3" ht="15" hidden="1" customHeight="1" x14ac:dyDescent="0.3">
      <c r="A154" s="51" t="s">
        <v>336</v>
      </c>
      <c r="B154" s="51" t="s">
        <v>305</v>
      </c>
      <c r="C154" s="102">
        <f t="shared" si="5"/>
        <v>0</v>
      </c>
    </row>
    <row r="155" spans="1:3" ht="15" hidden="1" customHeight="1" x14ac:dyDescent="0.3">
      <c r="A155" s="51" t="s">
        <v>337</v>
      </c>
      <c r="B155" s="51" t="s">
        <v>307</v>
      </c>
      <c r="C155" s="102">
        <f t="shared" si="5"/>
        <v>0</v>
      </c>
    </row>
    <row r="156" spans="1:3" ht="15" hidden="1" customHeight="1" x14ac:dyDescent="0.3">
      <c r="A156" s="51" t="s">
        <v>338</v>
      </c>
      <c r="B156" s="51" t="s">
        <v>309</v>
      </c>
      <c r="C156" s="102">
        <f t="shared" si="5"/>
        <v>0</v>
      </c>
    </row>
    <row r="157" spans="1:3" ht="15" hidden="1" customHeight="1" x14ac:dyDescent="0.3">
      <c r="A157" s="51" t="s">
        <v>339</v>
      </c>
      <c r="B157" s="51" t="s">
        <v>311</v>
      </c>
      <c r="C157" s="102">
        <f t="shared" si="5"/>
        <v>0</v>
      </c>
    </row>
    <row r="158" spans="1:3" ht="15" hidden="1" customHeight="1" x14ac:dyDescent="0.3">
      <c r="A158" s="51" t="s">
        <v>340</v>
      </c>
      <c r="B158" s="51" t="s">
        <v>313</v>
      </c>
      <c r="C158" s="102">
        <f t="shared" si="5"/>
        <v>0</v>
      </c>
    </row>
    <row r="159" spans="1:3" ht="15" hidden="1" customHeight="1" x14ac:dyDescent="0.3">
      <c r="A159" s="51" t="s">
        <v>341</v>
      </c>
      <c r="B159" s="51" t="s">
        <v>315</v>
      </c>
      <c r="C159" s="102">
        <f t="shared" si="5"/>
        <v>0</v>
      </c>
    </row>
    <row r="160" spans="1:3" ht="15" hidden="1" customHeight="1" x14ac:dyDescent="0.3">
      <c r="A160" s="54" t="s">
        <v>342</v>
      </c>
      <c r="B160" s="54" t="s">
        <v>317</v>
      </c>
      <c r="C160" s="101">
        <f>C161+C162+C163</f>
        <v>0</v>
      </c>
    </row>
    <row r="161" spans="1:3" ht="15" hidden="1" customHeight="1" x14ac:dyDescent="0.3">
      <c r="A161" s="51" t="s">
        <v>343</v>
      </c>
      <c r="B161" s="51" t="s">
        <v>319</v>
      </c>
      <c r="C161" s="102">
        <f>SUM(D161:W161)</f>
        <v>0</v>
      </c>
    </row>
    <row r="162" spans="1:3" ht="15" hidden="1" customHeight="1" x14ac:dyDescent="0.3">
      <c r="A162" s="51" t="s">
        <v>344</v>
      </c>
      <c r="B162" s="51" t="s">
        <v>321</v>
      </c>
      <c r="C162" s="102">
        <f>SUM(D162:W162)</f>
        <v>0</v>
      </c>
    </row>
    <row r="163" spans="1:3" ht="15" hidden="1" customHeight="1" x14ac:dyDescent="0.3">
      <c r="A163" s="51" t="s">
        <v>345</v>
      </c>
      <c r="B163" s="51" t="s">
        <v>323</v>
      </c>
      <c r="C163" s="102">
        <f>SUM(D163:W163)</f>
        <v>0</v>
      </c>
    </row>
    <row r="164" spans="1:3" ht="15" hidden="1" customHeight="1" x14ac:dyDescent="0.3">
      <c r="A164" s="54" t="s">
        <v>346</v>
      </c>
      <c r="B164" s="54" t="s">
        <v>325</v>
      </c>
      <c r="C164" s="101">
        <f>C165</f>
        <v>0</v>
      </c>
    </row>
    <row r="165" spans="1:3" ht="15" hidden="1" customHeight="1" x14ac:dyDescent="0.3">
      <c r="A165" s="51" t="s">
        <v>347</v>
      </c>
      <c r="B165" s="51" t="s">
        <v>327</v>
      </c>
      <c r="C165" s="102">
        <f>SUM(D165:W165)</f>
        <v>0</v>
      </c>
    </row>
    <row r="166" spans="1:3" ht="15" hidden="1" customHeight="1" x14ac:dyDescent="0.3">
      <c r="A166" s="54" t="s">
        <v>348</v>
      </c>
      <c r="B166" s="54" t="s">
        <v>349</v>
      </c>
      <c r="C166" s="101">
        <f>C167+C171</f>
        <v>0</v>
      </c>
    </row>
    <row r="167" spans="1:3" ht="15" hidden="1" customHeight="1" x14ac:dyDescent="0.3">
      <c r="A167" s="54" t="s">
        <v>350</v>
      </c>
      <c r="B167" s="54" t="s">
        <v>351</v>
      </c>
      <c r="C167" s="101">
        <f>C168+C169+C170</f>
        <v>0</v>
      </c>
    </row>
    <row r="168" spans="1:3" ht="15" hidden="1" customHeight="1" x14ac:dyDescent="0.3">
      <c r="A168" s="51" t="s">
        <v>352</v>
      </c>
      <c r="B168" s="51" t="s">
        <v>353</v>
      </c>
      <c r="C168" s="102">
        <f>SUM(D168:W168)</f>
        <v>0</v>
      </c>
    </row>
    <row r="169" spans="1:3" ht="15" hidden="1" customHeight="1" x14ac:dyDescent="0.3">
      <c r="A169" s="51" t="s">
        <v>354</v>
      </c>
      <c r="B169" s="51" t="s">
        <v>355</v>
      </c>
      <c r="C169" s="102">
        <f>SUM(D169:W169)</f>
        <v>0</v>
      </c>
    </row>
    <row r="170" spans="1:3" ht="15" hidden="1" customHeight="1" x14ac:dyDescent="0.3">
      <c r="A170" s="51" t="s">
        <v>356</v>
      </c>
      <c r="B170" s="51" t="s">
        <v>357</v>
      </c>
      <c r="C170" s="102">
        <f>SUM(D170:W170)</f>
        <v>0</v>
      </c>
    </row>
    <row r="171" spans="1:3" ht="15" hidden="1" customHeight="1" x14ac:dyDescent="0.3">
      <c r="A171" s="54" t="s">
        <v>358</v>
      </c>
      <c r="B171" s="54" t="s">
        <v>359</v>
      </c>
      <c r="C171" s="101">
        <f>C172</f>
        <v>0</v>
      </c>
    </row>
    <row r="172" spans="1:3" ht="15" hidden="1" customHeight="1" x14ac:dyDescent="0.3">
      <c r="A172" s="51" t="s">
        <v>360</v>
      </c>
      <c r="B172" s="51" t="s">
        <v>361</v>
      </c>
      <c r="C172" s="102">
        <f>SUM(D172:W172)</f>
        <v>0</v>
      </c>
    </row>
    <row r="173" spans="1:3" ht="15" hidden="1" customHeight="1" x14ac:dyDescent="0.3">
      <c r="A173" s="54" t="s">
        <v>362</v>
      </c>
      <c r="B173" s="54" t="s">
        <v>363</v>
      </c>
      <c r="C173" s="101">
        <f>C174</f>
        <v>0</v>
      </c>
    </row>
    <row r="174" spans="1:3" ht="15" hidden="1" customHeight="1" x14ac:dyDescent="0.3">
      <c r="A174" s="54" t="s">
        <v>364</v>
      </c>
      <c r="B174" s="54" t="s">
        <v>365</v>
      </c>
      <c r="C174" s="101">
        <f>C175</f>
        <v>0</v>
      </c>
    </row>
    <row r="175" spans="1:3" ht="15" hidden="1" customHeight="1" x14ac:dyDescent="0.3">
      <c r="A175" s="51" t="s">
        <v>366</v>
      </c>
      <c r="B175" s="51" t="s">
        <v>367</v>
      </c>
      <c r="C175" s="102">
        <f>SUM(D175:W175)</f>
        <v>0</v>
      </c>
    </row>
  </sheetData>
  <autoFilter ref="A3:C175">
    <filterColumn colId="2">
      <filters>
        <filter val="82.204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6"/>
  <sheetViews>
    <sheetView view="pageBreakPreview" zoomScaleSheetLayoutView="100" workbookViewId="0">
      <pane ySplit="9" topLeftCell="A10" activePane="bottomLeft" state="frozen"/>
      <selection pane="bottomLeft" activeCell="F181" sqref="F181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3.33203125" style="47" bestFit="1" customWidth="1"/>
    <col min="4" max="16384" width="8.6640625" style="42"/>
  </cols>
  <sheetData>
    <row r="1" spans="1:3" ht="15" customHeight="1" x14ac:dyDescent="0.3">
      <c r="A1" s="287" t="s">
        <v>382</v>
      </c>
      <c r="B1" s="287"/>
      <c r="C1" s="288"/>
    </row>
    <row r="2" spans="1:3" ht="15" customHeight="1" x14ac:dyDescent="0.3">
      <c r="A2" s="289"/>
      <c r="B2" s="289"/>
      <c r="C2" s="290"/>
    </row>
    <row r="3" spans="1:3" ht="32.25" customHeight="1" x14ac:dyDescent="0.3">
      <c r="A3" s="64" t="s">
        <v>380</v>
      </c>
      <c r="B3" s="64" t="s">
        <v>378</v>
      </c>
      <c r="C3" s="99">
        <f>C4</f>
        <v>11131</v>
      </c>
    </row>
    <row r="4" spans="1:3" ht="15" customHeight="1" x14ac:dyDescent="0.3">
      <c r="A4" s="66" t="s">
        <v>53</v>
      </c>
      <c r="B4" s="66" t="s">
        <v>54</v>
      </c>
      <c r="C4" s="100">
        <f>C5</f>
        <v>11131</v>
      </c>
    </row>
    <row r="5" spans="1:3" ht="15" customHeight="1" x14ac:dyDescent="0.3">
      <c r="A5" s="66" t="s">
        <v>55</v>
      </c>
      <c r="B5" s="66" t="s">
        <v>56</v>
      </c>
      <c r="C5" s="100">
        <f>C6+C124</f>
        <v>11131</v>
      </c>
    </row>
    <row r="6" spans="1:3" ht="15" customHeight="1" x14ac:dyDescent="0.3">
      <c r="A6" s="66" t="s">
        <v>57</v>
      </c>
      <c r="B6" s="66" t="s">
        <v>58</v>
      </c>
      <c r="C6" s="100">
        <f>C7+C29+C47+C54+C108+C115+C117</f>
        <v>11131</v>
      </c>
    </row>
    <row r="7" spans="1:3" ht="15" hidden="1" customHeight="1" x14ac:dyDescent="0.3">
      <c r="A7" s="66" t="s">
        <v>59</v>
      </c>
      <c r="B7" s="66" t="s">
        <v>60</v>
      </c>
      <c r="C7" s="100">
        <f>C8+C27</f>
        <v>0</v>
      </c>
    </row>
    <row r="8" spans="1:3" ht="15" hidden="1" customHeight="1" x14ac:dyDescent="0.3">
      <c r="A8" s="66" t="s">
        <v>61</v>
      </c>
      <c r="B8" s="66" t="s">
        <v>62</v>
      </c>
      <c r="C8" s="100">
        <f>C9+C18+C22</f>
        <v>0</v>
      </c>
    </row>
    <row r="9" spans="1:3" ht="15" hidden="1" customHeight="1" x14ac:dyDescent="0.3">
      <c r="A9" s="62" t="s">
        <v>63</v>
      </c>
      <c r="B9" s="62" t="s">
        <v>64</v>
      </c>
      <c r="C9" s="103">
        <f>C10+C11+C12+C13+C14+C15+C16+C17</f>
        <v>0</v>
      </c>
    </row>
    <row r="10" spans="1:3" ht="15" hidden="1" customHeight="1" x14ac:dyDescent="0.3">
      <c r="A10" s="51" t="s">
        <v>65</v>
      </c>
      <c r="B10" s="51" t="s">
        <v>18</v>
      </c>
      <c r="C10" s="102">
        <f t="shared" ref="C10:C17" si="0">SUM(D10:W10)</f>
        <v>0</v>
      </c>
    </row>
    <row r="11" spans="1:3" ht="15" hidden="1" customHeight="1" x14ac:dyDescent="0.3">
      <c r="A11" s="51" t="s">
        <v>66</v>
      </c>
      <c r="B11" s="51" t="s">
        <v>67</v>
      </c>
      <c r="C11" s="102">
        <f t="shared" si="0"/>
        <v>0</v>
      </c>
    </row>
    <row r="12" spans="1:3" ht="15" hidden="1" customHeight="1" x14ac:dyDescent="0.3">
      <c r="A12" s="51" t="s">
        <v>68</v>
      </c>
      <c r="B12" s="51" t="s">
        <v>69</v>
      </c>
      <c r="C12" s="102">
        <f t="shared" si="0"/>
        <v>0</v>
      </c>
    </row>
    <row r="13" spans="1:3" ht="15" hidden="1" customHeight="1" x14ac:dyDescent="0.3">
      <c r="A13" s="51" t="s">
        <v>70</v>
      </c>
      <c r="B13" s="51" t="s">
        <v>71</v>
      </c>
      <c r="C13" s="102">
        <f t="shared" si="0"/>
        <v>0</v>
      </c>
    </row>
    <row r="14" spans="1:3" ht="15" hidden="1" customHeight="1" x14ac:dyDescent="0.3">
      <c r="A14" s="51" t="s">
        <v>72</v>
      </c>
      <c r="B14" s="51" t="s">
        <v>73</v>
      </c>
      <c r="C14" s="102">
        <f t="shared" si="0"/>
        <v>0</v>
      </c>
    </row>
    <row r="15" spans="1:3" ht="15" hidden="1" customHeight="1" x14ac:dyDescent="0.3">
      <c r="A15" s="51" t="s">
        <v>74</v>
      </c>
      <c r="B15" s="51" t="s">
        <v>75</v>
      </c>
      <c r="C15" s="102">
        <f t="shared" si="0"/>
        <v>0</v>
      </c>
    </row>
    <row r="16" spans="1:3" ht="15" hidden="1" customHeight="1" x14ac:dyDescent="0.3">
      <c r="A16" s="51" t="s">
        <v>76</v>
      </c>
      <c r="B16" s="51" t="s">
        <v>77</v>
      </c>
      <c r="C16" s="102">
        <f t="shared" si="0"/>
        <v>0</v>
      </c>
    </row>
    <row r="17" spans="1:3" ht="15" hidden="1" customHeight="1" x14ac:dyDescent="0.3">
      <c r="A17" s="51" t="s">
        <v>78</v>
      </c>
      <c r="B17" s="51" t="s">
        <v>79</v>
      </c>
      <c r="C17" s="102">
        <f t="shared" si="0"/>
        <v>0</v>
      </c>
    </row>
    <row r="18" spans="1:3" ht="15" hidden="1" customHeight="1" x14ac:dyDescent="0.3">
      <c r="A18" s="54" t="s">
        <v>80</v>
      </c>
      <c r="B18" s="54" t="s">
        <v>81</v>
      </c>
      <c r="C18" s="101">
        <f>C19+C20+C21</f>
        <v>0</v>
      </c>
    </row>
    <row r="19" spans="1:3" ht="15" hidden="1" customHeight="1" x14ac:dyDescent="0.3">
      <c r="A19" s="51" t="s">
        <v>82</v>
      </c>
      <c r="B19" s="51" t="s">
        <v>83</v>
      </c>
      <c r="C19" s="102">
        <f>SUM(D19:W19)</f>
        <v>0</v>
      </c>
    </row>
    <row r="20" spans="1:3" ht="15" hidden="1" customHeight="1" x14ac:dyDescent="0.3">
      <c r="A20" s="51" t="s">
        <v>84</v>
      </c>
      <c r="B20" s="51" t="s">
        <v>85</v>
      </c>
      <c r="C20" s="102">
        <f>SUM(D20:W20)</f>
        <v>0</v>
      </c>
    </row>
    <row r="21" spans="1:3" ht="15" hidden="1" customHeight="1" x14ac:dyDescent="0.3">
      <c r="A21" s="51" t="s">
        <v>86</v>
      </c>
      <c r="B21" s="51" t="s">
        <v>87</v>
      </c>
      <c r="C21" s="102">
        <f>SUM(D21:W21)</f>
        <v>0</v>
      </c>
    </row>
    <row r="22" spans="1:3" ht="15" hidden="1" customHeight="1" x14ac:dyDescent="0.3">
      <c r="A22" s="54" t="s">
        <v>88</v>
      </c>
      <c r="B22" s="54" t="s">
        <v>89</v>
      </c>
      <c r="C22" s="101">
        <f>C23+C24+C25+C26</f>
        <v>0</v>
      </c>
    </row>
    <row r="23" spans="1:3" ht="15" hidden="1" customHeight="1" x14ac:dyDescent="0.3">
      <c r="A23" s="51" t="s">
        <v>90</v>
      </c>
      <c r="B23" s="51" t="s">
        <v>91</v>
      </c>
      <c r="C23" s="102">
        <f>SUM(D23:W23)</f>
        <v>0</v>
      </c>
    </row>
    <row r="24" spans="1:3" ht="15" hidden="1" customHeight="1" x14ac:dyDescent="0.3">
      <c r="A24" s="51" t="s">
        <v>92</v>
      </c>
      <c r="B24" s="51" t="s">
        <v>93</v>
      </c>
      <c r="C24" s="102">
        <f>SUM(D24:W24)</f>
        <v>0</v>
      </c>
    </row>
    <row r="25" spans="1:3" ht="15" hidden="1" customHeight="1" x14ac:dyDescent="0.3">
      <c r="A25" s="51" t="s">
        <v>94</v>
      </c>
      <c r="B25" s="51" t="s">
        <v>95</v>
      </c>
      <c r="C25" s="102">
        <f>SUM(D25:W25)</f>
        <v>0</v>
      </c>
    </row>
    <row r="26" spans="1:3" ht="15" hidden="1" customHeight="1" x14ac:dyDescent="0.3">
      <c r="A26" s="51" t="s">
        <v>96</v>
      </c>
      <c r="B26" s="51" t="s">
        <v>97</v>
      </c>
      <c r="C26" s="102">
        <f>SUM(D26:W26)</f>
        <v>0</v>
      </c>
    </row>
    <row r="27" spans="1:3" ht="15" hidden="1" customHeight="1" x14ac:dyDescent="0.3">
      <c r="A27" s="54" t="s">
        <v>98</v>
      </c>
      <c r="B27" s="54" t="s">
        <v>99</v>
      </c>
      <c r="C27" s="101">
        <f>C28</f>
        <v>0</v>
      </c>
    </row>
    <row r="28" spans="1:3" ht="15" hidden="1" customHeight="1" x14ac:dyDescent="0.3">
      <c r="A28" s="51" t="s">
        <v>100</v>
      </c>
      <c r="B28" s="51" t="s">
        <v>101</v>
      </c>
      <c r="C28" s="102">
        <v>0</v>
      </c>
    </row>
    <row r="29" spans="1:3" ht="15" hidden="1" customHeight="1" x14ac:dyDescent="0.3">
      <c r="A29" s="54" t="s">
        <v>102</v>
      </c>
      <c r="B29" s="54" t="s">
        <v>48</v>
      </c>
      <c r="C29" s="101">
        <f>C30</f>
        <v>0</v>
      </c>
    </row>
    <row r="30" spans="1:3" ht="15" hidden="1" customHeight="1" x14ac:dyDescent="0.3">
      <c r="A30" s="54" t="s">
        <v>103</v>
      </c>
      <c r="B30" s="54" t="s">
        <v>48</v>
      </c>
      <c r="C30" s="101">
        <f>C31+C32+C33+C34+C35+C36+C37+C38+C39+C40+C41+C42+C43+C44+C45+C46</f>
        <v>0</v>
      </c>
    </row>
    <row r="31" spans="1:3" ht="15" hidden="1" customHeight="1" x14ac:dyDescent="0.3">
      <c r="A31" s="51" t="s">
        <v>104</v>
      </c>
      <c r="B31" s="51" t="s">
        <v>105</v>
      </c>
      <c r="C31" s="91">
        <v>0</v>
      </c>
    </row>
    <row r="32" spans="1:3" ht="15" hidden="1" customHeight="1" x14ac:dyDescent="0.3">
      <c r="A32" s="51" t="s">
        <v>106</v>
      </c>
      <c r="B32" s="51" t="s">
        <v>107</v>
      </c>
      <c r="C32" s="102">
        <f t="shared" ref="C32:C45" si="1">SUM(D32:W32)</f>
        <v>0</v>
      </c>
    </row>
    <row r="33" spans="1:3" ht="15" hidden="1" customHeight="1" x14ac:dyDescent="0.3">
      <c r="A33" s="51" t="s">
        <v>108</v>
      </c>
      <c r="B33" s="51" t="s">
        <v>109</v>
      </c>
      <c r="C33" s="102">
        <f t="shared" si="1"/>
        <v>0</v>
      </c>
    </row>
    <row r="34" spans="1:3" ht="15" hidden="1" customHeight="1" x14ac:dyDescent="0.3">
      <c r="A34" s="51" t="s">
        <v>110</v>
      </c>
      <c r="B34" s="51" t="s">
        <v>111</v>
      </c>
      <c r="C34" s="102">
        <f t="shared" si="1"/>
        <v>0</v>
      </c>
    </row>
    <row r="35" spans="1:3" ht="15" hidden="1" customHeight="1" x14ac:dyDescent="0.3">
      <c r="A35" s="51" t="s">
        <v>112</v>
      </c>
      <c r="B35" s="51" t="s">
        <v>113</v>
      </c>
      <c r="C35" s="102">
        <f t="shared" si="1"/>
        <v>0</v>
      </c>
    </row>
    <row r="36" spans="1:3" ht="15" hidden="1" customHeight="1" x14ac:dyDescent="0.3">
      <c r="A36" s="51" t="s">
        <v>114</v>
      </c>
      <c r="B36" s="51" t="s">
        <v>115</v>
      </c>
      <c r="C36" s="102">
        <f t="shared" si="1"/>
        <v>0</v>
      </c>
    </row>
    <row r="37" spans="1:3" ht="15" hidden="1" customHeight="1" x14ac:dyDescent="0.3">
      <c r="A37" s="51" t="s">
        <v>116</v>
      </c>
      <c r="B37" s="51" t="s">
        <v>117</v>
      </c>
      <c r="C37" s="102">
        <f t="shared" si="1"/>
        <v>0</v>
      </c>
    </row>
    <row r="38" spans="1:3" ht="15" hidden="1" customHeight="1" x14ac:dyDescent="0.3">
      <c r="A38" s="51" t="s">
        <v>118</v>
      </c>
      <c r="B38" s="51" t="s">
        <v>119</v>
      </c>
      <c r="C38" s="102">
        <f t="shared" si="1"/>
        <v>0</v>
      </c>
    </row>
    <row r="39" spans="1:3" ht="15" hidden="1" customHeight="1" x14ac:dyDescent="0.3">
      <c r="A39" s="51" t="s">
        <v>120</v>
      </c>
      <c r="B39" s="51" t="s">
        <v>121</v>
      </c>
      <c r="C39" s="102">
        <f t="shared" si="1"/>
        <v>0</v>
      </c>
    </row>
    <row r="40" spans="1:3" ht="15" hidden="1" customHeight="1" x14ac:dyDescent="0.3">
      <c r="A40" s="51" t="s">
        <v>122</v>
      </c>
      <c r="B40" s="51" t="s">
        <v>123</v>
      </c>
      <c r="C40" s="102">
        <f t="shared" si="1"/>
        <v>0</v>
      </c>
    </row>
    <row r="41" spans="1:3" ht="15" hidden="1" customHeight="1" x14ac:dyDescent="0.3">
      <c r="A41" s="51" t="s">
        <v>124</v>
      </c>
      <c r="B41" s="51" t="s">
        <v>125</v>
      </c>
      <c r="C41" s="102">
        <f t="shared" si="1"/>
        <v>0</v>
      </c>
    </row>
    <row r="42" spans="1:3" ht="15" hidden="1" customHeight="1" x14ac:dyDescent="0.3">
      <c r="A42" s="51" t="s">
        <v>126</v>
      </c>
      <c r="B42" s="51" t="s">
        <v>127</v>
      </c>
      <c r="C42" s="102">
        <f t="shared" si="1"/>
        <v>0</v>
      </c>
    </row>
    <row r="43" spans="1:3" ht="15" hidden="1" customHeight="1" x14ac:dyDescent="0.3">
      <c r="A43" s="51" t="s">
        <v>128</v>
      </c>
      <c r="B43" s="51" t="s">
        <v>129</v>
      </c>
      <c r="C43" s="102">
        <f t="shared" si="1"/>
        <v>0</v>
      </c>
    </row>
    <row r="44" spans="1:3" ht="15" hidden="1" customHeight="1" x14ac:dyDescent="0.3">
      <c r="A44" s="51" t="s">
        <v>130</v>
      </c>
      <c r="B44" s="51" t="s">
        <v>131</v>
      </c>
      <c r="C44" s="102">
        <f t="shared" si="1"/>
        <v>0</v>
      </c>
    </row>
    <row r="45" spans="1:3" ht="15" hidden="1" customHeight="1" x14ac:dyDescent="0.3">
      <c r="A45" s="51" t="s">
        <v>132</v>
      </c>
      <c r="B45" s="51" t="s">
        <v>133</v>
      </c>
      <c r="C45" s="102">
        <f t="shared" si="1"/>
        <v>0</v>
      </c>
    </row>
    <row r="46" spans="1:3" ht="15" hidden="1" customHeight="1" x14ac:dyDescent="0.3">
      <c r="A46" s="51" t="s">
        <v>134</v>
      </c>
      <c r="B46" s="51" t="s">
        <v>135</v>
      </c>
      <c r="C46" s="91">
        <v>0</v>
      </c>
    </row>
    <row r="47" spans="1:3" ht="15" hidden="1" customHeight="1" x14ac:dyDescent="0.3">
      <c r="A47" s="54" t="s">
        <v>136</v>
      </c>
      <c r="B47" s="54" t="s">
        <v>137</v>
      </c>
      <c r="C47" s="101">
        <f>C48+C52</f>
        <v>0</v>
      </c>
    </row>
    <row r="48" spans="1:3" ht="15" hidden="1" customHeight="1" x14ac:dyDescent="0.3">
      <c r="A48" s="54" t="s">
        <v>138</v>
      </c>
      <c r="B48" s="54" t="s">
        <v>139</v>
      </c>
      <c r="C48" s="101">
        <f>C49+C50+C51</f>
        <v>0</v>
      </c>
    </row>
    <row r="49" spans="1:3" ht="15" hidden="1" customHeight="1" x14ac:dyDescent="0.3">
      <c r="A49" s="51" t="s">
        <v>140</v>
      </c>
      <c r="B49" s="51" t="s">
        <v>141</v>
      </c>
      <c r="C49" s="102">
        <f>SUM(D49:W49)</f>
        <v>0</v>
      </c>
    </row>
    <row r="50" spans="1:3" ht="15" hidden="1" customHeight="1" x14ac:dyDescent="0.3">
      <c r="A50" s="51" t="s">
        <v>142</v>
      </c>
      <c r="B50" s="51" t="s">
        <v>143</v>
      </c>
      <c r="C50" s="102">
        <f>SUM(D50:W50)</f>
        <v>0</v>
      </c>
    </row>
    <row r="51" spans="1:3" ht="15" hidden="1" customHeight="1" x14ac:dyDescent="0.3">
      <c r="A51" s="51" t="s">
        <v>144</v>
      </c>
      <c r="B51" s="51" t="s">
        <v>145</v>
      </c>
      <c r="C51" s="102">
        <f>SUM(D51:W51)</f>
        <v>0</v>
      </c>
    </row>
    <row r="52" spans="1:3" ht="15" hidden="1" customHeight="1" x14ac:dyDescent="0.3">
      <c r="A52" s="54" t="s">
        <v>146</v>
      </c>
      <c r="B52" s="54" t="s">
        <v>99</v>
      </c>
      <c r="C52" s="101">
        <f>C53</f>
        <v>0</v>
      </c>
    </row>
    <row r="53" spans="1:3" ht="15" hidden="1" customHeight="1" x14ac:dyDescent="0.3">
      <c r="A53" s="51" t="s">
        <v>147</v>
      </c>
      <c r="B53" s="51" t="s">
        <v>148</v>
      </c>
      <c r="C53" s="102">
        <f>SUM(D53:W53)</f>
        <v>0</v>
      </c>
    </row>
    <row r="54" spans="1:3" ht="15" customHeight="1" x14ac:dyDescent="0.3">
      <c r="A54" s="54" t="s">
        <v>149</v>
      </c>
      <c r="B54" s="54" t="s">
        <v>150</v>
      </c>
      <c r="C54" s="101">
        <f>C55+C60+C65+C74+C105</f>
        <v>11131</v>
      </c>
    </row>
    <row r="55" spans="1:3" ht="15" hidden="1" customHeight="1" x14ac:dyDescent="0.3">
      <c r="A55" s="54" t="s">
        <v>151</v>
      </c>
      <c r="B55" s="54" t="s">
        <v>152</v>
      </c>
      <c r="C55" s="101">
        <f>C56+C57+C58+C59</f>
        <v>0</v>
      </c>
    </row>
    <row r="56" spans="1:3" ht="15" hidden="1" customHeight="1" x14ac:dyDescent="0.3">
      <c r="A56" s="51" t="s">
        <v>153</v>
      </c>
      <c r="B56" s="51" t="s">
        <v>154</v>
      </c>
      <c r="C56" s="91">
        <v>0</v>
      </c>
    </row>
    <row r="57" spans="1:3" ht="15" hidden="1" customHeight="1" x14ac:dyDescent="0.3">
      <c r="A57" s="51" t="s">
        <v>155</v>
      </c>
      <c r="B57" s="51" t="s">
        <v>156</v>
      </c>
      <c r="C57" s="91">
        <v>0</v>
      </c>
    </row>
    <row r="58" spans="1:3" ht="15" hidden="1" customHeight="1" x14ac:dyDescent="0.3">
      <c r="A58" s="51" t="s">
        <v>157</v>
      </c>
      <c r="B58" s="51" t="s">
        <v>158</v>
      </c>
      <c r="C58" s="102">
        <f>SUM(D58:W58)</f>
        <v>0</v>
      </c>
    </row>
    <row r="59" spans="1:3" ht="15" hidden="1" customHeight="1" x14ac:dyDescent="0.3">
      <c r="A59" s="51" t="s">
        <v>159</v>
      </c>
      <c r="B59" s="51" t="s">
        <v>160</v>
      </c>
      <c r="C59" s="102">
        <f>SUM(D59:W59)</f>
        <v>0</v>
      </c>
    </row>
    <row r="60" spans="1:3" ht="15" hidden="1" customHeight="1" x14ac:dyDescent="0.3">
      <c r="A60" s="54" t="s">
        <v>161</v>
      </c>
      <c r="B60" s="54" t="s">
        <v>162</v>
      </c>
      <c r="C60" s="101">
        <f>C61+C62+C63+C64</f>
        <v>0</v>
      </c>
    </row>
    <row r="61" spans="1:3" ht="15" hidden="1" customHeight="1" x14ac:dyDescent="0.3">
      <c r="A61" s="51" t="s">
        <v>163</v>
      </c>
      <c r="B61" s="51" t="s">
        <v>164</v>
      </c>
      <c r="C61" s="102">
        <f>SUM(D61:W61)</f>
        <v>0</v>
      </c>
    </row>
    <row r="62" spans="1:3" ht="15" hidden="1" customHeight="1" x14ac:dyDescent="0.3">
      <c r="A62" s="51" t="s">
        <v>165</v>
      </c>
      <c r="B62" s="51" t="s">
        <v>166</v>
      </c>
      <c r="C62" s="102">
        <f>SUM(D62:W62)</f>
        <v>0</v>
      </c>
    </row>
    <row r="63" spans="1:3" ht="15" hidden="1" customHeight="1" x14ac:dyDescent="0.3">
      <c r="A63" s="51" t="s">
        <v>167</v>
      </c>
      <c r="B63" s="51" t="s">
        <v>168</v>
      </c>
      <c r="C63" s="102">
        <f>SUM(D63:W63)</f>
        <v>0</v>
      </c>
    </row>
    <row r="64" spans="1:3" ht="15" hidden="1" customHeight="1" x14ac:dyDescent="0.3">
      <c r="A64" s="51" t="s">
        <v>169</v>
      </c>
      <c r="B64" s="51" t="s">
        <v>170</v>
      </c>
      <c r="C64" s="91">
        <v>0</v>
      </c>
    </row>
    <row r="65" spans="1:3" ht="15" customHeight="1" x14ac:dyDescent="0.3">
      <c r="A65" s="54" t="s">
        <v>171</v>
      </c>
      <c r="B65" s="54" t="s">
        <v>172</v>
      </c>
      <c r="C65" s="101">
        <f>C66+C67+C68+C69+C70+C71+C72+C73</f>
        <v>11131</v>
      </c>
    </row>
    <row r="66" spans="1:3" ht="15" hidden="1" customHeight="1" x14ac:dyDescent="0.3">
      <c r="A66" s="51" t="s">
        <v>173</v>
      </c>
      <c r="B66" s="51" t="s">
        <v>174</v>
      </c>
      <c r="C66" s="102">
        <f t="shared" ref="C66:C72" si="2">SUM(D66:W66)</f>
        <v>0</v>
      </c>
    </row>
    <row r="67" spans="1:3" ht="15" hidden="1" customHeight="1" x14ac:dyDescent="0.3">
      <c r="A67" s="51" t="s">
        <v>175</v>
      </c>
      <c r="B67" s="51" t="s">
        <v>176</v>
      </c>
      <c r="C67" s="102">
        <f t="shared" si="2"/>
        <v>0</v>
      </c>
    </row>
    <row r="68" spans="1:3" ht="15" hidden="1" customHeight="1" x14ac:dyDescent="0.3">
      <c r="A68" s="51" t="s">
        <v>177</v>
      </c>
      <c r="B68" s="51" t="s">
        <v>178</v>
      </c>
      <c r="C68" s="102">
        <f t="shared" si="2"/>
        <v>0</v>
      </c>
    </row>
    <row r="69" spans="1:3" ht="15" hidden="1" customHeight="1" x14ac:dyDescent="0.3">
      <c r="A69" s="51" t="s">
        <v>179</v>
      </c>
      <c r="B69" s="51" t="s">
        <v>180</v>
      </c>
      <c r="C69" s="102">
        <f t="shared" si="2"/>
        <v>0</v>
      </c>
    </row>
    <row r="70" spans="1:3" ht="15" hidden="1" customHeight="1" x14ac:dyDescent="0.3">
      <c r="A70" s="51" t="s">
        <v>181</v>
      </c>
      <c r="B70" s="51" t="s">
        <v>182</v>
      </c>
      <c r="C70" s="102">
        <f t="shared" si="2"/>
        <v>0</v>
      </c>
    </row>
    <row r="71" spans="1:3" ht="15" hidden="1" customHeight="1" x14ac:dyDescent="0.3">
      <c r="A71" s="51" t="s">
        <v>183</v>
      </c>
      <c r="B71" s="51" t="s">
        <v>184</v>
      </c>
      <c r="C71" s="102">
        <f t="shared" si="2"/>
        <v>0</v>
      </c>
    </row>
    <row r="72" spans="1:3" ht="15" hidden="1" customHeight="1" x14ac:dyDescent="0.3">
      <c r="A72" s="51" t="s">
        <v>185</v>
      </c>
      <c r="B72" s="51" t="s">
        <v>186</v>
      </c>
      <c r="C72" s="102">
        <f t="shared" si="2"/>
        <v>0</v>
      </c>
    </row>
    <row r="73" spans="1:3" ht="15" customHeight="1" x14ac:dyDescent="0.3">
      <c r="A73" s="51" t="s">
        <v>187</v>
      </c>
      <c r="B73" s="51" t="s">
        <v>188</v>
      </c>
      <c r="C73" s="102">
        <v>11131</v>
      </c>
    </row>
    <row r="74" spans="1:3" ht="15" hidden="1" customHeight="1" x14ac:dyDescent="0.3">
      <c r="A74" s="54" t="s">
        <v>189</v>
      </c>
      <c r="B74" s="54" t="s">
        <v>47</v>
      </c>
      <c r="C74" s="101">
        <f>+C75+C76+C77+C78+C79+C80+C81+C82+C83+C84+C85+C86+C87+C88+C89+C90+C91+C92+C93+C94+C95+C96+C97+C98+C99+C100+C101+C102+C103+C104</f>
        <v>0</v>
      </c>
    </row>
    <row r="75" spans="1:3" ht="15" hidden="1" customHeight="1" x14ac:dyDescent="0.3">
      <c r="A75" s="51" t="s">
        <v>190</v>
      </c>
      <c r="B75" s="51" t="s">
        <v>191</v>
      </c>
      <c r="C75" s="91">
        <v>0</v>
      </c>
    </row>
    <row r="76" spans="1:3" ht="15" hidden="1" customHeight="1" x14ac:dyDescent="0.3">
      <c r="A76" s="51" t="s">
        <v>192</v>
      </c>
      <c r="B76" s="51" t="s">
        <v>193</v>
      </c>
      <c r="C76" s="102">
        <f>SUM(D76:W76)</f>
        <v>0</v>
      </c>
    </row>
    <row r="77" spans="1:3" ht="15" hidden="1" customHeight="1" x14ac:dyDescent="0.3">
      <c r="A77" s="51" t="s">
        <v>194</v>
      </c>
      <c r="B77" s="51" t="s">
        <v>195</v>
      </c>
      <c r="C77" s="102">
        <f>SUM(D77:W77)</f>
        <v>0</v>
      </c>
    </row>
    <row r="78" spans="1:3" ht="15" hidden="1" customHeight="1" x14ac:dyDescent="0.3">
      <c r="A78" s="51" t="s">
        <v>196</v>
      </c>
      <c r="B78" s="51" t="s">
        <v>197</v>
      </c>
      <c r="C78" s="102">
        <f>SUM(D78:W78)</f>
        <v>0</v>
      </c>
    </row>
    <row r="79" spans="1:3" ht="15" hidden="1" customHeight="1" x14ac:dyDescent="0.3">
      <c r="A79" s="51" t="s">
        <v>198</v>
      </c>
      <c r="B79" s="51" t="s">
        <v>199</v>
      </c>
      <c r="C79" s="102">
        <f>SUM(D79:W79)</f>
        <v>0</v>
      </c>
    </row>
    <row r="80" spans="1:3" ht="15" hidden="1" customHeight="1" x14ac:dyDescent="0.3">
      <c r="A80" s="51" t="s">
        <v>200</v>
      </c>
      <c r="B80" s="51" t="s">
        <v>201</v>
      </c>
      <c r="C80" s="102">
        <v>0</v>
      </c>
    </row>
    <row r="81" spans="1:3" ht="15" hidden="1" customHeight="1" x14ac:dyDescent="0.3">
      <c r="A81" s="51" t="s">
        <v>202</v>
      </c>
      <c r="B81" s="51" t="s">
        <v>203</v>
      </c>
      <c r="C81" s="102">
        <f t="shared" ref="C81:C103" si="3">SUM(D81:W81)</f>
        <v>0</v>
      </c>
    </row>
    <row r="82" spans="1:3" ht="15" hidden="1" customHeight="1" x14ac:dyDescent="0.3">
      <c r="A82" s="51" t="s">
        <v>204</v>
      </c>
      <c r="B82" s="51" t="s">
        <v>205</v>
      </c>
      <c r="C82" s="102">
        <f t="shared" si="3"/>
        <v>0</v>
      </c>
    </row>
    <row r="83" spans="1:3" ht="15" hidden="1" customHeight="1" x14ac:dyDescent="0.3">
      <c r="A83" s="51" t="s">
        <v>206</v>
      </c>
      <c r="B83" s="51" t="s">
        <v>207</v>
      </c>
      <c r="C83" s="102">
        <f t="shared" si="3"/>
        <v>0</v>
      </c>
    </row>
    <row r="84" spans="1:3" ht="15" hidden="1" customHeight="1" x14ac:dyDescent="0.3">
      <c r="A84" s="51" t="s">
        <v>208</v>
      </c>
      <c r="B84" s="51" t="s">
        <v>209</v>
      </c>
      <c r="C84" s="102">
        <f t="shared" si="3"/>
        <v>0</v>
      </c>
    </row>
    <row r="85" spans="1:3" ht="15" hidden="1" customHeight="1" x14ac:dyDescent="0.3">
      <c r="A85" s="51" t="s">
        <v>210</v>
      </c>
      <c r="B85" s="51" t="s">
        <v>211</v>
      </c>
      <c r="C85" s="102">
        <f t="shared" si="3"/>
        <v>0</v>
      </c>
    </row>
    <row r="86" spans="1:3" ht="15" hidden="1" customHeight="1" x14ac:dyDescent="0.3">
      <c r="A86" s="51" t="s">
        <v>212</v>
      </c>
      <c r="B86" s="51" t="s">
        <v>213</v>
      </c>
      <c r="C86" s="102">
        <f t="shared" si="3"/>
        <v>0</v>
      </c>
    </row>
    <row r="87" spans="1:3" ht="15" hidden="1" customHeight="1" x14ac:dyDescent="0.3">
      <c r="A87" s="51" t="s">
        <v>214</v>
      </c>
      <c r="B87" s="51" t="s">
        <v>215</v>
      </c>
      <c r="C87" s="102">
        <f t="shared" si="3"/>
        <v>0</v>
      </c>
    </row>
    <row r="88" spans="1:3" ht="15" hidden="1" customHeight="1" x14ac:dyDescent="0.3">
      <c r="A88" s="51" t="s">
        <v>216</v>
      </c>
      <c r="B88" s="51" t="s">
        <v>217</v>
      </c>
      <c r="C88" s="102">
        <f t="shared" si="3"/>
        <v>0</v>
      </c>
    </row>
    <row r="89" spans="1:3" ht="15" hidden="1" customHeight="1" x14ac:dyDescent="0.3">
      <c r="A89" s="51" t="s">
        <v>218</v>
      </c>
      <c r="B89" s="51" t="s">
        <v>219</v>
      </c>
      <c r="C89" s="102">
        <f t="shared" si="3"/>
        <v>0</v>
      </c>
    </row>
    <row r="90" spans="1:3" ht="15" hidden="1" customHeight="1" x14ac:dyDescent="0.3">
      <c r="A90" s="51" t="s">
        <v>220</v>
      </c>
      <c r="B90" s="51" t="s">
        <v>221</v>
      </c>
      <c r="C90" s="102">
        <f t="shared" si="3"/>
        <v>0</v>
      </c>
    </row>
    <row r="91" spans="1:3" ht="15" hidden="1" customHeight="1" x14ac:dyDescent="0.3">
      <c r="A91" s="51" t="s">
        <v>222</v>
      </c>
      <c r="B91" s="51" t="s">
        <v>223</v>
      </c>
      <c r="C91" s="102">
        <f t="shared" si="3"/>
        <v>0</v>
      </c>
    </row>
    <row r="92" spans="1:3" ht="15" hidden="1" customHeight="1" x14ac:dyDescent="0.3">
      <c r="A92" s="51" t="s">
        <v>224</v>
      </c>
      <c r="B92" s="51" t="s">
        <v>225</v>
      </c>
      <c r="C92" s="102">
        <f t="shared" si="3"/>
        <v>0</v>
      </c>
    </row>
    <row r="93" spans="1:3" ht="15" hidden="1" customHeight="1" x14ac:dyDescent="0.3">
      <c r="A93" s="51" t="s">
        <v>226</v>
      </c>
      <c r="B93" s="51" t="s">
        <v>227</v>
      </c>
      <c r="C93" s="102">
        <f t="shared" si="3"/>
        <v>0</v>
      </c>
    </row>
    <row r="94" spans="1:3" ht="15" hidden="1" customHeight="1" x14ac:dyDescent="0.3">
      <c r="A94" s="51" t="s">
        <v>228</v>
      </c>
      <c r="B94" s="51" t="s">
        <v>229</v>
      </c>
      <c r="C94" s="102">
        <f t="shared" si="3"/>
        <v>0</v>
      </c>
    </row>
    <row r="95" spans="1:3" ht="15" hidden="1" customHeight="1" x14ac:dyDescent="0.3">
      <c r="A95" s="51" t="s">
        <v>230</v>
      </c>
      <c r="B95" s="51" t="s">
        <v>231</v>
      </c>
      <c r="C95" s="102">
        <f t="shared" si="3"/>
        <v>0</v>
      </c>
    </row>
    <row r="96" spans="1:3" ht="15" hidden="1" customHeight="1" x14ac:dyDescent="0.3">
      <c r="A96" s="51" t="s">
        <v>232</v>
      </c>
      <c r="B96" s="51" t="s">
        <v>233</v>
      </c>
      <c r="C96" s="102">
        <f t="shared" si="3"/>
        <v>0</v>
      </c>
    </row>
    <row r="97" spans="1:3" ht="15" hidden="1" customHeight="1" x14ac:dyDescent="0.3">
      <c r="A97" s="51" t="s">
        <v>234</v>
      </c>
      <c r="B97" s="51" t="s">
        <v>235</v>
      </c>
      <c r="C97" s="102">
        <f t="shared" si="3"/>
        <v>0</v>
      </c>
    </row>
    <row r="98" spans="1:3" ht="15" hidden="1" customHeight="1" x14ac:dyDescent="0.3">
      <c r="A98" s="51" t="s">
        <v>236</v>
      </c>
      <c r="B98" s="51" t="s">
        <v>237</v>
      </c>
      <c r="C98" s="102">
        <f t="shared" si="3"/>
        <v>0</v>
      </c>
    </row>
    <row r="99" spans="1:3" ht="15" hidden="1" customHeight="1" x14ac:dyDescent="0.3">
      <c r="A99" s="51" t="s">
        <v>238</v>
      </c>
      <c r="B99" s="51" t="s">
        <v>239</v>
      </c>
      <c r="C99" s="102">
        <f t="shared" si="3"/>
        <v>0</v>
      </c>
    </row>
    <row r="100" spans="1:3" ht="15" hidden="1" customHeight="1" x14ac:dyDescent="0.3">
      <c r="A100" s="51" t="s">
        <v>240</v>
      </c>
      <c r="B100" s="51" t="s">
        <v>241</v>
      </c>
      <c r="C100" s="102">
        <f t="shared" si="3"/>
        <v>0</v>
      </c>
    </row>
    <row r="101" spans="1:3" ht="15" hidden="1" customHeight="1" x14ac:dyDescent="0.3">
      <c r="A101" s="51" t="s">
        <v>242</v>
      </c>
      <c r="B101" s="51" t="s">
        <v>243</v>
      </c>
      <c r="C101" s="102">
        <f t="shared" si="3"/>
        <v>0</v>
      </c>
    </row>
    <row r="102" spans="1:3" ht="15" hidden="1" customHeight="1" x14ac:dyDescent="0.3">
      <c r="A102" s="51" t="s">
        <v>244</v>
      </c>
      <c r="B102" s="51" t="s">
        <v>45</v>
      </c>
      <c r="C102" s="102">
        <f t="shared" si="3"/>
        <v>0</v>
      </c>
    </row>
    <row r="103" spans="1:3" ht="15" hidden="1" customHeight="1" x14ac:dyDescent="0.3">
      <c r="A103" s="51" t="s">
        <v>245</v>
      </c>
      <c r="B103" s="51" t="s">
        <v>246</v>
      </c>
      <c r="C103" s="102">
        <f t="shared" si="3"/>
        <v>0</v>
      </c>
    </row>
    <row r="104" spans="1:3" ht="15" hidden="1" customHeight="1" x14ac:dyDescent="0.3">
      <c r="A104" s="51" t="s">
        <v>247</v>
      </c>
      <c r="B104" s="51" t="s">
        <v>248</v>
      </c>
      <c r="C104" s="91">
        <v>0</v>
      </c>
    </row>
    <row r="105" spans="1:3" ht="15" hidden="1" customHeight="1" x14ac:dyDescent="0.3">
      <c r="A105" s="54" t="s">
        <v>249</v>
      </c>
      <c r="B105" s="54" t="s">
        <v>250</v>
      </c>
      <c r="C105" s="101">
        <f>C106+C107</f>
        <v>0</v>
      </c>
    </row>
    <row r="106" spans="1:3" ht="15" hidden="1" customHeight="1" x14ac:dyDescent="0.3">
      <c r="A106" s="51" t="s">
        <v>251</v>
      </c>
      <c r="B106" s="51" t="s">
        <v>148</v>
      </c>
      <c r="C106" s="102">
        <f>SUM(D106:W106)</f>
        <v>0</v>
      </c>
    </row>
    <row r="107" spans="1:3" ht="15" hidden="1" customHeight="1" x14ac:dyDescent="0.3">
      <c r="A107" s="51" t="s">
        <v>252</v>
      </c>
      <c r="B107" s="51" t="s">
        <v>101</v>
      </c>
      <c r="C107" s="102">
        <f>SUM(D107:W107)</f>
        <v>0</v>
      </c>
    </row>
    <row r="108" spans="1:3" ht="15" hidden="1" customHeight="1" x14ac:dyDescent="0.3">
      <c r="A108" s="54" t="s">
        <v>253</v>
      </c>
      <c r="B108" s="54" t="s">
        <v>254</v>
      </c>
      <c r="C108" s="101">
        <f>C109</f>
        <v>0</v>
      </c>
    </row>
    <row r="109" spans="1:3" ht="15" hidden="1" customHeight="1" x14ac:dyDescent="0.3">
      <c r="A109" s="54" t="s">
        <v>255</v>
      </c>
      <c r="B109" s="54" t="s">
        <v>254</v>
      </c>
      <c r="C109" s="101">
        <f>C110+C111+C112+C113+C114</f>
        <v>0</v>
      </c>
    </row>
    <row r="110" spans="1:3" ht="15" hidden="1" customHeight="1" x14ac:dyDescent="0.3">
      <c r="A110" s="51" t="s">
        <v>256</v>
      </c>
      <c r="B110" s="51" t="s">
        <v>257</v>
      </c>
      <c r="C110" s="102">
        <f>SUM(D110:W110)</f>
        <v>0</v>
      </c>
    </row>
    <row r="111" spans="1:3" ht="15" hidden="1" customHeight="1" x14ac:dyDescent="0.3">
      <c r="A111" s="51" t="s">
        <v>258</v>
      </c>
      <c r="B111" s="51" t="s">
        <v>259</v>
      </c>
      <c r="C111" s="102">
        <f>SUM(D111:W111)</f>
        <v>0</v>
      </c>
    </row>
    <row r="112" spans="1:3" ht="15" hidden="1" customHeight="1" x14ac:dyDescent="0.3">
      <c r="A112" s="51" t="s">
        <v>260</v>
      </c>
      <c r="B112" s="51" t="s">
        <v>261</v>
      </c>
      <c r="C112" s="91">
        <v>0</v>
      </c>
    </row>
    <row r="113" spans="1:3" ht="15" hidden="1" customHeight="1" x14ac:dyDescent="0.3">
      <c r="A113" s="51" t="s">
        <v>262</v>
      </c>
      <c r="B113" s="51" t="s">
        <v>263</v>
      </c>
      <c r="C113" s="91">
        <v>0</v>
      </c>
    </row>
    <row r="114" spans="1:3" ht="15" hidden="1" customHeight="1" x14ac:dyDescent="0.3">
      <c r="A114" s="51" t="s">
        <v>264</v>
      </c>
      <c r="B114" s="51" t="s">
        <v>186</v>
      </c>
      <c r="C114" s="102">
        <f>SUM(D114:W114)</f>
        <v>0</v>
      </c>
    </row>
    <row r="115" spans="1:3" ht="15" hidden="1" customHeight="1" x14ac:dyDescent="0.3">
      <c r="A115" s="54" t="s">
        <v>265</v>
      </c>
      <c r="B115" s="54" t="s">
        <v>266</v>
      </c>
      <c r="C115" s="101">
        <f>C116</f>
        <v>0</v>
      </c>
    </row>
    <row r="116" spans="1:3" ht="15" hidden="1" customHeight="1" x14ac:dyDescent="0.3">
      <c r="A116" s="51" t="s">
        <v>267</v>
      </c>
      <c r="B116" s="51" t="s">
        <v>268</v>
      </c>
      <c r="C116" s="102">
        <f>SUM(D116:W116)</f>
        <v>0</v>
      </c>
    </row>
    <row r="117" spans="1:3" ht="15" hidden="1" customHeight="1" x14ac:dyDescent="0.3">
      <c r="A117" s="54" t="s">
        <v>269</v>
      </c>
      <c r="B117" s="54" t="s">
        <v>270</v>
      </c>
      <c r="C117" s="101">
        <f>C118+C120</f>
        <v>0</v>
      </c>
    </row>
    <row r="118" spans="1:3" ht="15" hidden="1" customHeight="1" x14ac:dyDescent="0.3">
      <c r="A118" s="54" t="s">
        <v>271</v>
      </c>
      <c r="B118" s="54" t="s">
        <v>272</v>
      </c>
      <c r="C118" s="101">
        <f>C119</f>
        <v>0</v>
      </c>
    </row>
    <row r="119" spans="1:3" ht="15" hidden="1" customHeight="1" x14ac:dyDescent="0.3">
      <c r="A119" s="51" t="s">
        <v>273</v>
      </c>
      <c r="B119" s="51" t="s">
        <v>274</v>
      </c>
      <c r="C119" s="102">
        <f>SUM(D119:W119)</f>
        <v>0</v>
      </c>
    </row>
    <row r="120" spans="1:3" ht="15" hidden="1" customHeight="1" x14ac:dyDescent="0.3">
      <c r="A120" s="54" t="s">
        <v>275</v>
      </c>
      <c r="B120" s="54" t="s">
        <v>276</v>
      </c>
      <c r="C120" s="101">
        <f>C121+C122</f>
        <v>0</v>
      </c>
    </row>
    <row r="121" spans="1:3" ht="15" hidden="1" customHeight="1" x14ac:dyDescent="0.3">
      <c r="A121" s="51" t="s">
        <v>277</v>
      </c>
      <c r="B121" s="51" t="s">
        <v>278</v>
      </c>
      <c r="C121" s="102">
        <f>SUM(D121:W121)</f>
        <v>0</v>
      </c>
    </row>
    <row r="122" spans="1:3" ht="15" hidden="1" customHeight="1" x14ac:dyDescent="0.3">
      <c r="A122" s="51" t="s">
        <v>279</v>
      </c>
      <c r="B122" s="51" t="s">
        <v>280</v>
      </c>
      <c r="C122" s="102">
        <f>SUM(D122:W122)</f>
        <v>0</v>
      </c>
    </row>
    <row r="123" spans="1:3" ht="15" hidden="1" customHeight="1" x14ac:dyDescent="0.3">
      <c r="A123" s="51"/>
      <c r="B123" s="51" t="s">
        <v>281</v>
      </c>
      <c r="C123" s="102">
        <f>SUM(D123:W123)</f>
        <v>0</v>
      </c>
    </row>
    <row r="124" spans="1:3" ht="15" hidden="1" customHeight="1" x14ac:dyDescent="0.3">
      <c r="A124" s="54" t="s">
        <v>282</v>
      </c>
      <c r="B124" s="54" t="s">
        <v>283</v>
      </c>
      <c r="C124" s="101">
        <f>C125+C147+C166+C173</f>
        <v>0</v>
      </c>
    </row>
    <row r="125" spans="1:3" ht="15" hidden="1" customHeight="1" x14ac:dyDescent="0.3">
      <c r="A125" s="54" t="s">
        <v>284</v>
      </c>
      <c r="B125" s="54" t="s">
        <v>285</v>
      </c>
      <c r="C125" s="101">
        <f>C126+C129+C131+C141+C145</f>
        <v>0</v>
      </c>
    </row>
    <row r="126" spans="1:3" ht="15" hidden="1" customHeight="1" x14ac:dyDescent="0.3">
      <c r="A126" s="54" t="s">
        <v>286</v>
      </c>
      <c r="B126" s="54" t="s">
        <v>287</v>
      </c>
      <c r="C126" s="101">
        <f>C127+C128</f>
        <v>0</v>
      </c>
    </row>
    <row r="127" spans="1:3" ht="15" hidden="1" customHeight="1" x14ac:dyDescent="0.3">
      <c r="A127" s="51" t="s">
        <v>288</v>
      </c>
      <c r="B127" s="51" t="s">
        <v>289</v>
      </c>
      <c r="C127" s="102">
        <f>SUM(D127:W127)</f>
        <v>0</v>
      </c>
    </row>
    <row r="128" spans="1:3" ht="15" hidden="1" customHeight="1" x14ac:dyDescent="0.3">
      <c r="A128" s="51" t="s">
        <v>290</v>
      </c>
      <c r="B128" s="51" t="s">
        <v>291</v>
      </c>
      <c r="C128" s="102">
        <f>SUM(D128:W128)</f>
        <v>0</v>
      </c>
    </row>
    <row r="129" spans="1:3" ht="15" hidden="1" customHeight="1" x14ac:dyDescent="0.3">
      <c r="A129" s="54" t="s">
        <v>292</v>
      </c>
      <c r="B129" s="54" t="s">
        <v>293</v>
      </c>
      <c r="C129" s="101">
        <f>C130</f>
        <v>0</v>
      </c>
    </row>
    <row r="130" spans="1:3" ht="15" hidden="1" customHeight="1" x14ac:dyDescent="0.3">
      <c r="A130" s="51" t="s">
        <v>294</v>
      </c>
      <c r="B130" s="51" t="s">
        <v>295</v>
      </c>
      <c r="C130" s="102">
        <f>SUM(D130:W130)</f>
        <v>0</v>
      </c>
    </row>
    <row r="131" spans="1:3" ht="15" hidden="1" customHeight="1" x14ac:dyDescent="0.3">
      <c r="A131" s="54" t="s">
        <v>296</v>
      </c>
      <c r="B131" s="54" t="s">
        <v>297</v>
      </c>
      <c r="C131" s="101">
        <f>C132+C133+C134+C135+C136+C137+C138+C139+C140</f>
        <v>0</v>
      </c>
    </row>
    <row r="132" spans="1:3" ht="15" hidden="1" customHeight="1" x14ac:dyDescent="0.3">
      <c r="A132" s="51" t="s">
        <v>298</v>
      </c>
      <c r="B132" s="51" t="s">
        <v>299</v>
      </c>
      <c r="C132" s="102">
        <f t="shared" ref="C132:C140" si="4">SUM(D132:W132)</f>
        <v>0</v>
      </c>
    </row>
    <row r="133" spans="1:3" ht="15" hidden="1" customHeight="1" x14ac:dyDescent="0.3">
      <c r="A133" s="51" t="s">
        <v>300</v>
      </c>
      <c r="B133" s="51" t="s">
        <v>301</v>
      </c>
      <c r="C133" s="102">
        <f t="shared" si="4"/>
        <v>0</v>
      </c>
    </row>
    <row r="134" spans="1:3" ht="15" hidden="1" customHeight="1" x14ac:dyDescent="0.3">
      <c r="A134" s="51" t="s">
        <v>302</v>
      </c>
      <c r="B134" s="51" t="s">
        <v>303</v>
      </c>
      <c r="C134" s="102">
        <f t="shared" si="4"/>
        <v>0</v>
      </c>
    </row>
    <row r="135" spans="1:3" ht="15" hidden="1" customHeight="1" x14ac:dyDescent="0.3">
      <c r="A135" s="51" t="s">
        <v>304</v>
      </c>
      <c r="B135" s="51" t="s">
        <v>305</v>
      </c>
      <c r="C135" s="102">
        <f t="shared" si="4"/>
        <v>0</v>
      </c>
    </row>
    <row r="136" spans="1:3" ht="15" hidden="1" customHeight="1" x14ac:dyDescent="0.3">
      <c r="A136" s="51" t="s">
        <v>306</v>
      </c>
      <c r="B136" s="51" t="s">
        <v>307</v>
      </c>
      <c r="C136" s="102">
        <f t="shared" si="4"/>
        <v>0</v>
      </c>
    </row>
    <row r="137" spans="1:3" ht="15" hidden="1" customHeight="1" x14ac:dyDescent="0.3">
      <c r="A137" s="51" t="s">
        <v>308</v>
      </c>
      <c r="B137" s="51" t="s">
        <v>309</v>
      </c>
      <c r="C137" s="102">
        <f t="shared" si="4"/>
        <v>0</v>
      </c>
    </row>
    <row r="138" spans="1:3" ht="15" hidden="1" customHeight="1" x14ac:dyDescent="0.3">
      <c r="A138" s="51" t="s">
        <v>310</v>
      </c>
      <c r="B138" s="51" t="s">
        <v>311</v>
      </c>
      <c r="C138" s="102">
        <f t="shared" si="4"/>
        <v>0</v>
      </c>
    </row>
    <row r="139" spans="1:3" ht="15" hidden="1" customHeight="1" x14ac:dyDescent="0.3">
      <c r="A139" s="51" t="s">
        <v>312</v>
      </c>
      <c r="B139" s="51" t="s">
        <v>313</v>
      </c>
      <c r="C139" s="102">
        <f t="shared" si="4"/>
        <v>0</v>
      </c>
    </row>
    <row r="140" spans="1:3" ht="15" hidden="1" customHeight="1" x14ac:dyDescent="0.3">
      <c r="A140" s="51" t="s">
        <v>314</v>
      </c>
      <c r="B140" s="51" t="s">
        <v>315</v>
      </c>
      <c r="C140" s="102">
        <f t="shared" si="4"/>
        <v>0</v>
      </c>
    </row>
    <row r="141" spans="1:3" ht="15" hidden="1" customHeight="1" x14ac:dyDescent="0.3">
      <c r="A141" s="54" t="s">
        <v>316</v>
      </c>
      <c r="B141" s="54" t="s">
        <v>317</v>
      </c>
      <c r="C141" s="101">
        <f>C142+C143+C144</f>
        <v>0</v>
      </c>
    </row>
    <row r="142" spans="1:3" ht="15" hidden="1" customHeight="1" x14ac:dyDescent="0.3">
      <c r="A142" s="51" t="s">
        <v>318</v>
      </c>
      <c r="B142" s="51" t="s">
        <v>319</v>
      </c>
      <c r="C142" s="102">
        <f>SUM(D142:W142)</f>
        <v>0</v>
      </c>
    </row>
    <row r="143" spans="1:3" ht="15" hidden="1" customHeight="1" x14ac:dyDescent="0.3">
      <c r="A143" s="51" t="s">
        <v>320</v>
      </c>
      <c r="B143" s="51" t="s">
        <v>321</v>
      </c>
      <c r="C143" s="102">
        <f>SUM(D143:W143)</f>
        <v>0</v>
      </c>
    </row>
    <row r="144" spans="1:3" ht="15" hidden="1" customHeight="1" x14ac:dyDescent="0.3">
      <c r="A144" s="51" t="s">
        <v>322</v>
      </c>
      <c r="B144" s="51" t="s">
        <v>323</v>
      </c>
      <c r="C144" s="102">
        <f>SUM(D144:W144)</f>
        <v>0</v>
      </c>
    </row>
    <row r="145" spans="1:3" ht="15" hidden="1" customHeight="1" x14ac:dyDescent="0.3">
      <c r="A145" s="54" t="s">
        <v>324</v>
      </c>
      <c r="B145" s="54" t="s">
        <v>325</v>
      </c>
      <c r="C145" s="101">
        <f>C146</f>
        <v>0</v>
      </c>
    </row>
    <row r="146" spans="1:3" ht="15" hidden="1" customHeight="1" x14ac:dyDescent="0.3">
      <c r="A146" s="51" t="s">
        <v>326</v>
      </c>
      <c r="B146" s="51" t="s">
        <v>327</v>
      </c>
      <c r="C146" s="102">
        <f>SUM(D146:W146)</f>
        <v>0</v>
      </c>
    </row>
    <row r="147" spans="1:3" ht="15" hidden="1" customHeight="1" x14ac:dyDescent="0.3">
      <c r="A147" s="54" t="s">
        <v>328</v>
      </c>
      <c r="B147" s="54" t="s">
        <v>329</v>
      </c>
      <c r="C147" s="101">
        <f>C148+C150+C160+C164</f>
        <v>0</v>
      </c>
    </row>
    <row r="148" spans="1:3" ht="15" hidden="1" customHeight="1" x14ac:dyDescent="0.3">
      <c r="A148" s="54" t="s">
        <v>330</v>
      </c>
      <c r="B148" s="54" t="s">
        <v>293</v>
      </c>
      <c r="C148" s="101">
        <f>C149</f>
        <v>0</v>
      </c>
    </row>
    <row r="149" spans="1:3" ht="15" hidden="1" customHeight="1" x14ac:dyDescent="0.3">
      <c r="A149" s="51" t="s">
        <v>331</v>
      </c>
      <c r="B149" s="51" t="s">
        <v>295</v>
      </c>
      <c r="C149" s="102">
        <f>SUM(D149:W149)</f>
        <v>0</v>
      </c>
    </row>
    <row r="150" spans="1:3" ht="15" hidden="1" customHeight="1" x14ac:dyDescent="0.3">
      <c r="A150" s="54" t="s">
        <v>332</v>
      </c>
      <c r="B150" s="54" t="s">
        <v>297</v>
      </c>
      <c r="C150" s="101">
        <f>C151+C152+C153+C154+C155+C156+C157+C158+C159</f>
        <v>0</v>
      </c>
    </row>
    <row r="151" spans="1:3" ht="15" hidden="1" customHeight="1" x14ac:dyDescent="0.3">
      <c r="A151" s="51" t="s">
        <v>333</v>
      </c>
      <c r="B151" s="51" t="s">
        <v>299</v>
      </c>
      <c r="C151" s="102">
        <f t="shared" ref="C151:C159" si="5">SUM(D151:W151)</f>
        <v>0</v>
      </c>
    </row>
    <row r="152" spans="1:3" ht="15" hidden="1" customHeight="1" x14ac:dyDescent="0.3">
      <c r="A152" s="51" t="s">
        <v>334</v>
      </c>
      <c r="B152" s="51" t="s">
        <v>301</v>
      </c>
      <c r="C152" s="102">
        <f t="shared" si="5"/>
        <v>0</v>
      </c>
    </row>
    <row r="153" spans="1:3" ht="15" hidden="1" customHeight="1" x14ac:dyDescent="0.3">
      <c r="A153" s="51" t="s">
        <v>335</v>
      </c>
      <c r="B153" s="51" t="s">
        <v>303</v>
      </c>
      <c r="C153" s="102">
        <f t="shared" si="5"/>
        <v>0</v>
      </c>
    </row>
    <row r="154" spans="1:3" ht="15" hidden="1" customHeight="1" x14ac:dyDescent="0.3">
      <c r="A154" s="51" t="s">
        <v>336</v>
      </c>
      <c r="B154" s="51" t="s">
        <v>305</v>
      </c>
      <c r="C154" s="102">
        <f t="shared" si="5"/>
        <v>0</v>
      </c>
    </row>
    <row r="155" spans="1:3" ht="15" hidden="1" customHeight="1" x14ac:dyDescent="0.3">
      <c r="A155" s="51" t="s">
        <v>337</v>
      </c>
      <c r="B155" s="51" t="s">
        <v>307</v>
      </c>
      <c r="C155" s="102">
        <f t="shared" si="5"/>
        <v>0</v>
      </c>
    </row>
    <row r="156" spans="1:3" ht="15" hidden="1" customHeight="1" x14ac:dyDescent="0.3">
      <c r="A156" s="51" t="s">
        <v>338</v>
      </c>
      <c r="B156" s="51" t="s">
        <v>309</v>
      </c>
      <c r="C156" s="102">
        <f t="shared" si="5"/>
        <v>0</v>
      </c>
    </row>
    <row r="157" spans="1:3" ht="15" hidden="1" customHeight="1" x14ac:dyDescent="0.3">
      <c r="A157" s="51" t="s">
        <v>339</v>
      </c>
      <c r="B157" s="51" t="s">
        <v>311</v>
      </c>
      <c r="C157" s="102">
        <f t="shared" si="5"/>
        <v>0</v>
      </c>
    </row>
    <row r="158" spans="1:3" ht="15" hidden="1" customHeight="1" x14ac:dyDescent="0.3">
      <c r="A158" s="51" t="s">
        <v>340</v>
      </c>
      <c r="B158" s="51" t="s">
        <v>313</v>
      </c>
      <c r="C158" s="102">
        <f t="shared" si="5"/>
        <v>0</v>
      </c>
    </row>
    <row r="159" spans="1:3" ht="15" hidden="1" customHeight="1" x14ac:dyDescent="0.3">
      <c r="A159" s="51" t="s">
        <v>341</v>
      </c>
      <c r="B159" s="51" t="s">
        <v>315</v>
      </c>
      <c r="C159" s="102">
        <f t="shared" si="5"/>
        <v>0</v>
      </c>
    </row>
    <row r="160" spans="1:3" ht="15" hidden="1" customHeight="1" x14ac:dyDescent="0.3">
      <c r="A160" s="54" t="s">
        <v>342</v>
      </c>
      <c r="B160" s="54" t="s">
        <v>317</v>
      </c>
      <c r="C160" s="101">
        <f>C161+C162+C163</f>
        <v>0</v>
      </c>
    </row>
    <row r="161" spans="1:3" ht="15" hidden="1" customHeight="1" x14ac:dyDescent="0.3">
      <c r="A161" s="51" t="s">
        <v>343</v>
      </c>
      <c r="B161" s="51" t="s">
        <v>319</v>
      </c>
      <c r="C161" s="102">
        <f>SUM(D161:W161)</f>
        <v>0</v>
      </c>
    </row>
    <row r="162" spans="1:3" ht="15" hidden="1" customHeight="1" x14ac:dyDescent="0.3">
      <c r="A162" s="51" t="s">
        <v>344</v>
      </c>
      <c r="B162" s="51" t="s">
        <v>321</v>
      </c>
      <c r="C162" s="102">
        <f>SUM(D162:W162)</f>
        <v>0</v>
      </c>
    </row>
    <row r="163" spans="1:3" ht="15" hidden="1" customHeight="1" x14ac:dyDescent="0.3">
      <c r="A163" s="51" t="s">
        <v>345</v>
      </c>
      <c r="B163" s="51" t="s">
        <v>323</v>
      </c>
      <c r="C163" s="102">
        <f>SUM(D163:W163)</f>
        <v>0</v>
      </c>
    </row>
    <row r="164" spans="1:3" ht="15" hidden="1" customHeight="1" x14ac:dyDescent="0.3">
      <c r="A164" s="54" t="s">
        <v>346</v>
      </c>
      <c r="B164" s="54" t="s">
        <v>325</v>
      </c>
      <c r="C164" s="101">
        <f>C165</f>
        <v>0</v>
      </c>
    </row>
    <row r="165" spans="1:3" ht="15" hidden="1" customHeight="1" x14ac:dyDescent="0.3">
      <c r="A165" s="51" t="s">
        <v>347</v>
      </c>
      <c r="B165" s="51" t="s">
        <v>327</v>
      </c>
      <c r="C165" s="102">
        <f>SUM(D165:W165)</f>
        <v>0</v>
      </c>
    </row>
    <row r="166" spans="1:3" ht="15" hidden="1" customHeight="1" x14ac:dyDescent="0.3">
      <c r="A166" s="54" t="s">
        <v>348</v>
      </c>
      <c r="B166" s="54" t="s">
        <v>349</v>
      </c>
      <c r="C166" s="101">
        <f>C167+C171</f>
        <v>0</v>
      </c>
    </row>
    <row r="167" spans="1:3" ht="15" hidden="1" customHeight="1" x14ac:dyDescent="0.3">
      <c r="A167" s="54" t="s">
        <v>350</v>
      </c>
      <c r="B167" s="54" t="s">
        <v>351</v>
      </c>
      <c r="C167" s="101">
        <f>C168+C169+C170</f>
        <v>0</v>
      </c>
    </row>
    <row r="168" spans="1:3" ht="15" hidden="1" customHeight="1" x14ac:dyDescent="0.3">
      <c r="A168" s="51" t="s">
        <v>352</v>
      </c>
      <c r="B168" s="51" t="s">
        <v>353</v>
      </c>
      <c r="C168" s="102">
        <f>SUM(D168:W168)</f>
        <v>0</v>
      </c>
    </row>
    <row r="169" spans="1:3" ht="15" hidden="1" customHeight="1" x14ac:dyDescent="0.3">
      <c r="A169" s="51" t="s">
        <v>354</v>
      </c>
      <c r="B169" s="51" t="s">
        <v>355</v>
      </c>
      <c r="C169" s="102">
        <f>SUM(D169:W169)</f>
        <v>0</v>
      </c>
    </row>
    <row r="170" spans="1:3" ht="15" hidden="1" customHeight="1" x14ac:dyDescent="0.3">
      <c r="A170" s="51" t="s">
        <v>356</v>
      </c>
      <c r="B170" s="51" t="s">
        <v>357</v>
      </c>
      <c r="C170" s="102">
        <f>SUM(D170:W170)</f>
        <v>0</v>
      </c>
    </row>
    <row r="171" spans="1:3" ht="15" hidden="1" customHeight="1" x14ac:dyDescent="0.3">
      <c r="A171" s="54" t="s">
        <v>358</v>
      </c>
      <c r="B171" s="54" t="s">
        <v>359</v>
      </c>
      <c r="C171" s="101">
        <f>C172</f>
        <v>0</v>
      </c>
    </row>
    <row r="172" spans="1:3" ht="15" hidden="1" customHeight="1" x14ac:dyDescent="0.3">
      <c r="A172" s="51" t="s">
        <v>360</v>
      </c>
      <c r="B172" s="51" t="s">
        <v>361</v>
      </c>
      <c r="C172" s="102">
        <f>SUM(D172:W172)</f>
        <v>0</v>
      </c>
    </row>
    <row r="173" spans="1:3" ht="15" hidden="1" customHeight="1" x14ac:dyDescent="0.3">
      <c r="A173" s="54" t="s">
        <v>362</v>
      </c>
      <c r="B173" s="54" t="s">
        <v>363</v>
      </c>
      <c r="C173" s="101">
        <f>C174</f>
        <v>0</v>
      </c>
    </row>
    <row r="174" spans="1:3" ht="15" hidden="1" customHeight="1" x14ac:dyDescent="0.3">
      <c r="A174" s="54" t="s">
        <v>364</v>
      </c>
      <c r="B174" s="54" t="s">
        <v>365</v>
      </c>
      <c r="C174" s="101">
        <f>C175</f>
        <v>0</v>
      </c>
    </row>
    <row r="175" spans="1:3" ht="15" hidden="1" customHeight="1" x14ac:dyDescent="0.3">
      <c r="A175" s="51" t="s">
        <v>366</v>
      </c>
      <c r="B175" s="51" t="s">
        <v>367</v>
      </c>
      <c r="C175" s="102">
        <f>SUM(D175:W175)</f>
        <v>0</v>
      </c>
    </row>
    <row r="176" spans="1:3" ht="15" customHeight="1" x14ac:dyDescent="0.3">
      <c r="A176" s="56"/>
      <c r="B176" s="56"/>
      <c r="C176" s="46"/>
    </row>
  </sheetData>
  <autoFilter ref="A3:C175">
    <filterColumn colId="2">
      <filters>
        <filter val="82.204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view="pageBreakPreview" topLeftCell="A3" zoomScale="115" zoomScaleNormal="100" zoomScaleSheetLayoutView="115" workbookViewId="0">
      <selection activeCell="I13" sqref="I13"/>
    </sheetView>
  </sheetViews>
  <sheetFormatPr defaultColWidth="8.6640625" defaultRowHeight="15.6" x14ac:dyDescent="0.3"/>
  <cols>
    <col min="1" max="1" width="7.88671875" style="2" bestFit="1" customWidth="1"/>
    <col min="2" max="2" width="43" style="2" bestFit="1" customWidth="1"/>
    <col min="3" max="3" width="14.5546875" style="4" bestFit="1" customWidth="1"/>
    <col min="4" max="4" width="7.77734375" style="3" bestFit="1" customWidth="1"/>
    <col min="5" max="5" width="4.77734375" style="2" bestFit="1" customWidth="1"/>
    <col min="6" max="6" width="12.6640625" style="4" bestFit="1" customWidth="1"/>
    <col min="7" max="7" width="4.88671875" style="2" hidden="1" customWidth="1"/>
    <col min="8" max="8" width="6.5546875" style="2" hidden="1" customWidth="1"/>
    <col min="9" max="9" width="7.6640625" style="2" bestFit="1" customWidth="1"/>
    <col min="10" max="10" width="22.33203125" style="2" bestFit="1" customWidth="1"/>
    <col min="11" max="11" width="19.6640625" style="2" bestFit="1" customWidth="1"/>
    <col min="12" max="12" width="12.6640625" style="2" bestFit="1" customWidth="1"/>
    <col min="13" max="13" width="11.21875" style="2" bestFit="1" customWidth="1"/>
    <col min="14" max="14" width="11.5546875" style="2" customWidth="1"/>
    <col min="15" max="16384" width="8.6640625" style="2"/>
  </cols>
  <sheetData>
    <row r="1" spans="1:14" x14ac:dyDescent="0.3">
      <c r="A1" s="270" t="s">
        <v>10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4" x14ac:dyDescent="0.3">
      <c r="A2" s="259" t="s">
        <v>492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4" x14ac:dyDescent="0.3">
      <c r="C3" s="259"/>
      <c r="D3" s="259"/>
      <c r="J3" s="134"/>
      <c r="K3" s="133"/>
      <c r="L3" s="12"/>
      <c r="M3" s="142"/>
    </row>
    <row r="4" spans="1:14" ht="16.2" thickBot="1" x14ac:dyDescent="0.35">
      <c r="A4" s="2" t="s">
        <v>0</v>
      </c>
      <c r="B4" s="1" t="s">
        <v>52</v>
      </c>
      <c r="C4" s="20">
        <f>SUM(C7:C12)</f>
        <v>1228807</v>
      </c>
      <c r="G4" s="5"/>
      <c r="J4" s="134"/>
      <c r="K4" s="133"/>
      <c r="L4" s="12"/>
      <c r="M4" s="142"/>
    </row>
    <row r="5" spans="1:14" ht="16.8" thickTop="1" thickBot="1" x14ac:dyDescent="0.35">
      <c r="B5" s="6"/>
      <c r="C5" s="14"/>
      <c r="D5" s="2"/>
      <c r="F5" s="261" t="s">
        <v>414</v>
      </c>
      <c r="G5" s="262"/>
      <c r="H5" s="262"/>
      <c r="I5" s="262"/>
      <c r="J5" s="263"/>
      <c r="K5" s="152" t="s">
        <v>413</v>
      </c>
      <c r="L5" s="155">
        <v>3.2899999999999999E-2</v>
      </c>
      <c r="M5" s="142"/>
      <c r="N5" s="144"/>
    </row>
    <row r="6" spans="1:14" ht="18" thickBot="1" x14ac:dyDescent="0.5">
      <c r="A6" s="2" t="s">
        <v>9</v>
      </c>
      <c r="B6" s="7" t="s">
        <v>17</v>
      </c>
      <c r="C6" s="21">
        <f>SUM(C7:C10)+C12</f>
        <v>1195758</v>
      </c>
      <c r="D6" s="15">
        <f>SUM(D7:D12)</f>
        <v>0.99999999999999989</v>
      </c>
      <c r="F6" s="264"/>
      <c r="G6" s="265"/>
      <c r="H6" s="265"/>
      <c r="I6" s="265"/>
      <c r="J6" s="266"/>
      <c r="K6" s="153" t="s">
        <v>409</v>
      </c>
      <c r="L6" s="155">
        <v>0</v>
      </c>
    </row>
    <row r="7" spans="1:14" ht="16.2" thickBot="1" x14ac:dyDescent="0.35">
      <c r="A7" s="2" t="s">
        <v>7</v>
      </c>
      <c r="B7" s="2" t="s">
        <v>24</v>
      </c>
      <c r="C7" s="22">
        <v>539812</v>
      </c>
      <c r="D7" s="8">
        <f t="shared" ref="D7:D12" si="0">C7/C$4</f>
        <v>0.43929762769906094</v>
      </c>
      <c r="F7" s="264"/>
      <c r="G7" s="265"/>
      <c r="H7" s="265"/>
      <c r="I7" s="265"/>
      <c r="J7" s="266"/>
      <c r="K7" s="153" t="s">
        <v>407</v>
      </c>
      <c r="L7" s="155">
        <v>4.6100000000000002E-2</v>
      </c>
    </row>
    <row r="8" spans="1:14" ht="16.2" thickBot="1" x14ac:dyDescent="0.35">
      <c r="A8" s="2" t="s">
        <v>8</v>
      </c>
      <c r="B8" s="2" t="s">
        <v>25</v>
      </c>
      <c r="C8" s="22">
        <v>44203</v>
      </c>
      <c r="D8" s="8">
        <f t="shared" si="0"/>
        <v>3.5972288569319673E-2</v>
      </c>
      <c r="F8" s="267"/>
      <c r="G8" s="268"/>
      <c r="H8" s="268"/>
      <c r="I8" s="268"/>
      <c r="J8" s="269"/>
      <c r="K8" s="156" t="s">
        <v>458</v>
      </c>
      <c r="L8" s="154">
        <v>0</v>
      </c>
    </row>
    <row r="9" spans="1:14" x14ac:dyDescent="0.3">
      <c r="A9" s="2" t="s">
        <v>6</v>
      </c>
      <c r="B9" s="2" t="s">
        <v>29</v>
      </c>
      <c r="C9" s="22">
        <v>561629</v>
      </c>
      <c r="D9" s="8">
        <f t="shared" si="0"/>
        <v>0.45705224660992327</v>
      </c>
      <c r="E9" s="4"/>
      <c r="G9" s="8"/>
      <c r="M9" s="141"/>
    </row>
    <row r="10" spans="1:14" x14ac:dyDescent="0.3">
      <c r="A10" s="2" t="s">
        <v>35</v>
      </c>
      <c r="B10" s="2" t="s">
        <v>46</v>
      </c>
      <c r="C10" s="22">
        <v>50114</v>
      </c>
      <c r="D10" s="8">
        <f t="shared" si="0"/>
        <v>4.0782645281154814E-2</v>
      </c>
      <c r="E10" s="4"/>
      <c r="G10" s="8"/>
    </row>
    <row r="11" spans="1:14" x14ac:dyDescent="0.3">
      <c r="A11" s="2" t="s">
        <v>36</v>
      </c>
      <c r="B11" s="2" t="s">
        <v>49</v>
      </c>
      <c r="C11" s="22">
        <v>33049</v>
      </c>
      <c r="D11" s="8">
        <f t="shared" si="0"/>
        <v>2.6895191840541274E-2</v>
      </c>
      <c r="E11" s="4"/>
      <c r="G11" s="8"/>
    </row>
    <row r="12" spans="1:14" x14ac:dyDescent="0.3">
      <c r="A12" s="2" t="s">
        <v>394</v>
      </c>
      <c r="B12" s="2" t="s">
        <v>37</v>
      </c>
      <c r="C12" s="22">
        <v>0</v>
      </c>
      <c r="D12" s="8">
        <f t="shared" si="0"/>
        <v>0</v>
      </c>
      <c r="G12" s="8"/>
      <c r="J12" s="28" t="s">
        <v>412</v>
      </c>
      <c r="K12" s="147" t="s">
        <v>410</v>
      </c>
      <c r="L12" s="28" t="s">
        <v>411</v>
      </c>
    </row>
    <row r="13" spans="1:14" x14ac:dyDescent="0.3">
      <c r="D13" s="260" t="s">
        <v>41</v>
      </c>
      <c r="E13" s="260"/>
      <c r="F13" s="260"/>
      <c r="G13" s="27"/>
      <c r="H13" s="28">
        <v>14</v>
      </c>
      <c r="I13" s="196">
        <f>J13/C4</f>
        <v>0.49475155766641954</v>
      </c>
      <c r="J13" s="146">
        <f>C17*H13</f>
        <v>607954.17732140003</v>
      </c>
      <c r="K13" s="148">
        <f>C4</f>
        <v>1228807</v>
      </c>
      <c r="L13" s="149">
        <f>K13-J13</f>
        <v>620852.82267859997</v>
      </c>
    </row>
    <row r="14" spans="1:14" s="3" customFormat="1" x14ac:dyDescent="0.3">
      <c r="C14" s="13"/>
      <c r="F14" s="26"/>
      <c r="H14" s="25"/>
    </row>
    <row r="15" spans="1:14" ht="16.2" thickBot="1" x14ac:dyDescent="0.35">
      <c r="A15" s="2" t="s">
        <v>1</v>
      </c>
      <c r="B15" s="1" t="s">
        <v>32</v>
      </c>
      <c r="C15" s="20">
        <f>C17</f>
        <v>43425.298380100001</v>
      </c>
      <c r="D15" s="40">
        <f>D17</f>
        <v>3.6316126156044952E-2</v>
      </c>
      <c r="E15" s="24"/>
      <c r="F15" s="20">
        <f>H$13*C15</f>
        <v>607954.17732140003</v>
      </c>
      <c r="G15" s="16"/>
      <c r="H15" s="16"/>
      <c r="J15" s="258" t="s">
        <v>44</v>
      </c>
      <c r="K15" s="258" t="s">
        <v>393</v>
      </c>
    </row>
    <row r="16" spans="1:14" ht="16.2" thickTop="1" x14ac:dyDescent="0.3">
      <c r="B16" s="6"/>
      <c r="C16" s="23"/>
      <c r="D16" s="16"/>
      <c r="E16" s="24"/>
      <c r="F16" s="23"/>
      <c r="J16" s="258"/>
      <c r="K16" s="258"/>
    </row>
    <row r="17" spans="1:12" ht="17.399999999999999" x14ac:dyDescent="0.45">
      <c r="A17" s="2" t="s">
        <v>2</v>
      </c>
      <c r="B17" s="7" t="s">
        <v>3</v>
      </c>
      <c r="C17" s="30">
        <f>C19+C29</f>
        <v>43425.298380100001</v>
      </c>
      <c r="D17" s="15">
        <f>C17/C6</f>
        <v>3.6316126156044952E-2</v>
      </c>
      <c r="E17" s="24"/>
      <c r="F17" s="31">
        <f>F19+F29</f>
        <v>607954.17732139991</v>
      </c>
      <c r="G17" s="19"/>
      <c r="H17" s="126">
        <f>F17/C4</f>
        <v>0.49475155766641948</v>
      </c>
      <c r="J17" s="143">
        <v>3.6900000000000002E-2</v>
      </c>
      <c r="K17" s="122">
        <f>6*998</f>
        <v>5988</v>
      </c>
    </row>
    <row r="18" spans="1:12" ht="17.399999999999999" x14ac:dyDescent="0.45">
      <c r="B18" s="7"/>
      <c r="C18" s="30"/>
      <c r="D18" s="17"/>
      <c r="E18" s="24"/>
      <c r="F18" s="23"/>
      <c r="G18" s="3"/>
      <c r="H18" s="140"/>
      <c r="K18" s="150">
        <f>K17-C21</f>
        <v>-1.1343999999999141</v>
      </c>
    </row>
    <row r="19" spans="1:12" ht="17.399999999999999" x14ac:dyDescent="0.45">
      <c r="A19" s="2" t="s">
        <v>4</v>
      </c>
      <c r="B19" s="7" t="s">
        <v>18</v>
      </c>
      <c r="C19" s="30">
        <f>SUM(C20:C27)</f>
        <v>33404.075677000001</v>
      </c>
      <c r="D19" s="15">
        <f t="shared" ref="D19:D27" si="1">C19/C$6</f>
        <v>2.7935481658496117E-2</v>
      </c>
      <c r="E19" s="24"/>
      <c r="F19" s="31">
        <f>SUM(F20:F27)</f>
        <v>467657.05947799992</v>
      </c>
      <c r="G19" s="17">
        <f t="shared" ref="G19:G27" si="2">F19/C$6</f>
        <v>0.39109674321894555</v>
      </c>
      <c r="H19" s="16">
        <f t="shared" ref="H19:H27" si="3">F19/C$4</f>
        <v>0.38057812128186114</v>
      </c>
      <c r="J19" s="82" t="s">
        <v>43</v>
      </c>
      <c r="L19" s="140"/>
    </row>
    <row r="20" spans="1:12" x14ac:dyDescent="0.3">
      <c r="A20" s="37" t="s">
        <v>13</v>
      </c>
      <c r="B20" s="37" t="s">
        <v>11</v>
      </c>
      <c r="C20" s="34">
        <f>J20*$J$17+J20</f>
        <v>7067.5104000000001</v>
      </c>
      <c r="D20" s="35">
        <f>C20/C$6</f>
        <v>5.9104855664774978E-3</v>
      </c>
      <c r="E20" s="38"/>
      <c r="F20" s="39">
        <f t="shared" ref="F20:F27" si="4">C20*$H$13</f>
        <v>98945.145600000003</v>
      </c>
      <c r="G20" s="35">
        <f t="shared" si="2"/>
        <v>8.274679793068497E-2</v>
      </c>
      <c r="H20" s="36">
        <f t="shared" si="3"/>
        <v>8.05213069261487E-2</v>
      </c>
      <c r="J20" s="123">
        <v>6816</v>
      </c>
      <c r="L20" s="145"/>
    </row>
    <row r="21" spans="1:12" x14ac:dyDescent="0.3">
      <c r="A21" s="37" t="s">
        <v>14</v>
      </c>
      <c r="B21" s="37" t="s">
        <v>12</v>
      </c>
      <c r="C21" s="34">
        <f t="shared" ref="C21:C27" si="5">J21*$J$17+J21</f>
        <v>5989.1343999999999</v>
      </c>
      <c r="D21" s="35">
        <f t="shared" si="1"/>
        <v>5.0086509143154384E-3</v>
      </c>
      <c r="E21" s="38"/>
      <c r="F21" s="39">
        <f t="shared" si="4"/>
        <v>83847.881599999993</v>
      </c>
      <c r="G21" s="35">
        <f t="shared" si="2"/>
        <v>7.0121112800416135E-2</v>
      </c>
      <c r="H21" s="36">
        <f t="shared" si="3"/>
        <v>6.8235192019576701E-2</v>
      </c>
      <c r="J21" s="123">
        <v>5776</v>
      </c>
    </row>
    <row r="22" spans="1:12" x14ac:dyDescent="0.3">
      <c r="A22" s="37" t="s">
        <v>15</v>
      </c>
      <c r="B22" s="37" t="s">
        <v>33</v>
      </c>
      <c r="C22" s="34">
        <f t="shared" si="5"/>
        <v>5989.1343999999999</v>
      </c>
      <c r="D22" s="35">
        <f t="shared" si="1"/>
        <v>5.0086509143154384E-3</v>
      </c>
      <c r="E22" s="38"/>
      <c r="F22" s="39">
        <f t="shared" si="4"/>
        <v>83847.881599999993</v>
      </c>
      <c r="G22" s="35">
        <f t="shared" si="2"/>
        <v>7.0121112800416135E-2</v>
      </c>
      <c r="H22" s="36">
        <f t="shared" si="3"/>
        <v>6.8235192019576701E-2</v>
      </c>
      <c r="I22" s="32"/>
      <c r="J22" s="123">
        <v>5776</v>
      </c>
    </row>
    <row r="23" spans="1:12" x14ac:dyDescent="0.3">
      <c r="A23" s="37" t="s">
        <v>16</v>
      </c>
      <c r="B23" s="37" t="s">
        <v>34</v>
      </c>
      <c r="C23" s="34">
        <f t="shared" si="5"/>
        <v>5989.1343999999999</v>
      </c>
      <c r="D23" s="35">
        <f t="shared" si="1"/>
        <v>5.0086509143154384E-3</v>
      </c>
      <c r="E23" s="38"/>
      <c r="F23" s="39">
        <f t="shared" si="4"/>
        <v>83847.881599999993</v>
      </c>
      <c r="G23" s="35">
        <f t="shared" si="2"/>
        <v>7.0121112800416135E-2</v>
      </c>
      <c r="H23" s="36">
        <f t="shared" si="3"/>
        <v>6.8235192019576701E-2</v>
      </c>
      <c r="J23" s="123">
        <v>5776</v>
      </c>
    </row>
    <row r="24" spans="1:12" x14ac:dyDescent="0.3">
      <c r="A24" s="37" t="s">
        <v>30</v>
      </c>
      <c r="B24" s="194" t="s">
        <v>40</v>
      </c>
      <c r="C24" s="195">
        <f t="shared" si="5"/>
        <v>5989.1343999999999</v>
      </c>
      <c r="D24" s="35">
        <f t="shared" si="1"/>
        <v>5.0086509143154384E-3</v>
      </c>
      <c r="E24" s="38"/>
      <c r="F24" s="39">
        <f t="shared" si="4"/>
        <v>83847.881599999993</v>
      </c>
      <c r="G24" s="35">
        <f t="shared" si="2"/>
        <v>7.0121112800416135E-2</v>
      </c>
      <c r="H24" s="36">
        <f t="shared" si="3"/>
        <v>6.8235192019576701E-2</v>
      </c>
      <c r="I24" s="33"/>
      <c r="J24" s="123">
        <v>5776</v>
      </c>
    </row>
    <row r="25" spans="1:12" x14ac:dyDescent="0.3">
      <c r="A25" s="37" t="s">
        <v>31</v>
      </c>
      <c r="B25" s="37" t="s">
        <v>39</v>
      </c>
      <c r="C25" s="34">
        <f t="shared" si="5"/>
        <v>0</v>
      </c>
      <c r="D25" s="35">
        <f t="shared" si="1"/>
        <v>0</v>
      </c>
      <c r="E25" s="38"/>
      <c r="F25" s="39">
        <f t="shared" si="4"/>
        <v>0</v>
      </c>
      <c r="G25" s="35">
        <f t="shared" si="2"/>
        <v>0</v>
      </c>
      <c r="H25" s="36">
        <f t="shared" si="3"/>
        <v>0</v>
      </c>
      <c r="I25" s="33"/>
      <c r="J25" s="123"/>
    </row>
    <row r="26" spans="1:12" x14ac:dyDescent="0.3">
      <c r="A26" s="37" t="s">
        <v>38</v>
      </c>
      <c r="B26" s="37" t="s">
        <v>50</v>
      </c>
      <c r="C26" s="34">
        <f t="shared" si="5"/>
        <v>2380.027677</v>
      </c>
      <c r="D26" s="35">
        <f t="shared" si="1"/>
        <v>1.9903924347568656E-3</v>
      </c>
      <c r="E26" s="38"/>
      <c r="F26" s="39">
        <f t="shared" si="4"/>
        <v>33320.387478000004</v>
      </c>
      <c r="G26" s="35">
        <f t="shared" si="2"/>
        <v>2.786549408659612E-2</v>
      </c>
      <c r="H26" s="36">
        <f t="shared" si="3"/>
        <v>2.7116046277405648E-2</v>
      </c>
      <c r="J26" s="124">
        <v>2295.33</v>
      </c>
    </row>
    <row r="27" spans="1:12" x14ac:dyDescent="0.3">
      <c r="A27" s="37" t="s">
        <v>42</v>
      </c>
      <c r="B27" s="37" t="s">
        <v>51</v>
      </c>
      <c r="C27" s="34">
        <f t="shared" si="5"/>
        <v>0</v>
      </c>
      <c r="D27" s="35">
        <f t="shared" si="1"/>
        <v>0</v>
      </c>
      <c r="E27" s="38"/>
      <c r="F27" s="39">
        <f t="shared" si="4"/>
        <v>0</v>
      </c>
      <c r="G27" s="35">
        <f t="shared" si="2"/>
        <v>0</v>
      </c>
      <c r="H27" s="36">
        <f t="shared" si="3"/>
        <v>0</v>
      </c>
      <c r="J27" s="123"/>
    </row>
    <row r="28" spans="1:12" x14ac:dyDescent="0.3">
      <c r="B28" s="9"/>
      <c r="D28" s="17"/>
      <c r="F28" s="14"/>
      <c r="G28" s="12"/>
    </row>
    <row r="29" spans="1:12" ht="17.399999999999999" x14ac:dyDescent="0.45">
      <c r="A29" s="2" t="s">
        <v>5</v>
      </c>
      <c r="B29" s="10" t="s">
        <v>19</v>
      </c>
      <c r="C29" s="21">
        <f>SUM(C30:C33)</f>
        <v>10021.2227031</v>
      </c>
      <c r="D29" s="18">
        <f>C29/C$15</f>
        <v>0.23076923076923078</v>
      </c>
      <c r="F29" s="31">
        <f>SUM(F30:F33)</f>
        <v>140297.11784340002</v>
      </c>
      <c r="G29" s="17">
        <f>F29/C$6</f>
        <v>0.1173290229656837</v>
      </c>
      <c r="H29" s="17">
        <f>F29/C$4</f>
        <v>0.11417343638455837</v>
      </c>
    </row>
    <row r="30" spans="1:12" x14ac:dyDescent="0.3">
      <c r="A30" s="2" t="s">
        <v>20</v>
      </c>
      <c r="B30" s="11" t="s">
        <v>28</v>
      </c>
      <c r="C30" s="22">
        <f>E30*(C$19-C27)</f>
        <v>2672.3260541600002</v>
      </c>
      <c r="D30" s="8">
        <f>C30/C$15</f>
        <v>6.1538461538461542E-2</v>
      </c>
      <c r="E30" s="29">
        <v>0.08</v>
      </c>
      <c r="F30" s="23">
        <f>C30*$H$13</f>
        <v>37412.564758240005</v>
      </c>
      <c r="G30" s="17">
        <f>F30/C$6</f>
        <v>3.1287739457515652E-2</v>
      </c>
      <c r="H30" s="17">
        <f>F30/C$4</f>
        <v>3.0446249702548899E-2</v>
      </c>
    </row>
    <row r="31" spans="1:12" x14ac:dyDescent="0.3">
      <c r="A31" s="2" t="s">
        <v>21</v>
      </c>
      <c r="B31" s="11" t="s">
        <v>26</v>
      </c>
      <c r="C31" s="22">
        <f>E31*(C$19-C27)</f>
        <v>6680.8151354000001</v>
      </c>
      <c r="D31" s="8">
        <f>C31/C$15</f>
        <v>0.15384615384615385</v>
      </c>
      <c r="E31" s="29">
        <v>0.2</v>
      </c>
      <c r="F31" s="23">
        <f>C31*$H$13</f>
        <v>93531.411895600002</v>
      </c>
      <c r="G31" s="17">
        <f>F31/C$6</f>
        <v>7.8219348643789127E-2</v>
      </c>
      <c r="H31" s="17">
        <f>F31/C$4</f>
        <v>7.6115624256372236E-2</v>
      </c>
    </row>
    <row r="32" spans="1:12" x14ac:dyDescent="0.3">
      <c r="A32" s="2" t="s">
        <v>22</v>
      </c>
      <c r="B32" s="11" t="s">
        <v>406</v>
      </c>
      <c r="C32" s="22">
        <f>E32*(C$19-C27)</f>
        <v>334.04075677000003</v>
      </c>
      <c r="D32" s="8">
        <f>C32/C$15</f>
        <v>7.6923076923076927E-3</v>
      </c>
      <c r="E32" s="29">
        <v>0.01</v>
      </c>
      <c r="F32" s="23">
        <f>C32*$H$13</f>
        <v>4676.5705947800006</v>
      </c>
      <c r="G32" s="17">
        <f>F32/C$6</f>
        <v>3.9109674321894565E-3</v>
      </c>
      <c r="H32" s="17">
        <f>F32/C$4</f>
        <v>3.8057812128186124E-3</v>
      </c>
    </row>
    <row r="33" spans="1:8" x14ac:dyDescent="0.3">
      <c r="A33" s="2" t="s">
        <v>23</v>
      </c>
      <c r="B33" s="11" t="s">
        <v>27</v>
      </c>
      <c r="C33" s="22">
        <f>E33*(C$19-C27)</f>
        <v>334.04075677000003</v>
      </c>
      <c r="D33" s="8">
        <f>C33/C$15</f>
        <v>7.6923076923076927E-3</v>
      </c>
      <c r="E33" s="29">
        <v>0.01</v>
      </c>
      <c r="F33" s="23">
        <f>C33*$H$13</f>
        <v>4676.5705947800006</v>
      </c>
      <c r="G33" s="17">
        <f>F33/C$6</f>
        <v>3.9109674321894565E-3</v>
      </c>
      <c r="H33" s="17">
        <f>F33/C$4</f>
        <v>3.8057812128186124E-3</v>
      </c>
    </row>
    <row r="34" spans="1:8" x14ac:dyDescent="0.3">
      <c r="B34" s="9"/>
      <c r="D34" s="17"/>
      <c r="F34" s="14"/>
      <c r="G34" s="17"/>
      <c r="H34" s="17"/>
    </row>
  </sheetData>
  <mergeCells count="7">
    <mergeCell ref="A1:L1"/>
    <mergeCell ref="A2:L2"/>
    <mergeCell ref="K15:K16"/>
    <mergeCell ref="C3:D3"/>
    <mergeCell ref="D13:F13"/>
    <mergeCell ref="J15:J16"/>
    <mergeCell ref="F5:J8"/>
  </mergeCells>
  <pageMargins left="0.511811024" right="0.511811024" top="0.78740157499999996" bottom="0.78740157499999996" header="0.31496062000000002" footer="0.31496062000000002"/>
  <pageSetup paperSize="9" scale="81" orientation="landscape" r:id="rId1"/>
  <colBreaks count="1" manualBreakCount="1">
    <brk id="12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6"/>
  <sheetViews>
    <sheetView view="pageBreakPreview" zoomScaleSheetLayoutView="100" workbookViewId="0">
      <pane ySplit="9" topLeftCell="A112" activePane="bottomLeft" state="frozen"/>
      <selection pane="bottomLeft" activeCell="C176" sqref="C176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3.33203125" style="47" bestFit="1" customWidth="1"/>
    <col min="4" max="16384" width="8.6640625" style="42"/>
  </cols>
  <sheetData>
    <row r="1" spans="1:3" ht="15" customHeight="1" x14ac:dyDescent="0.3">
      <c r="A1" s="287" t="s">
        <v>383</v>
      </c>
      <c r="B1" s="287"/>
      <c r="C1" s="288"/>
    </row>
    <row r="2" spans="1:3" ht="15" customHeight="1" x14ac:dyDescent="0.3">
      <c r="A2" s="289"/>
      <c r="B2" s="289"/>
      <c r="C2" s="290"/>
    </row>
    <row r="3" spans="1:3" ht="33.75" customHeight="1" x14ac:dyDescent="0.3">
      <c r="A3" s="64" t="s">
        <v>380</v>
      </c>
      <c r="B3" s="64" t="s">
        <v>378</v>
      </c>
      <c r="C3" s="99">
        <f>C4</f>
        <v>24599</v>
      </c>
    </row>
    <row r="4" spans="1:3" ht="15" customHeight="1" x14ac:dyDescent="0.3">
      <c r="A4" s="66" t="s">
        <v>53</v>
      </c>
      <c r="B4" s="66" t="s">
        <v>54</v>
      </c>
      <c r="C4" s="100">
        <f>C5</f>
        <v>24599</v>
      </c>
    </row>
    <row r="5" spans="1:3" ht="15" customHeight="1" x14ac:dyDescent="0.3">
      <c r="A5" s="66" t="s">
        <v>55</v>
      </c>
      <c r="B5" s="66" t="s">
        <v>56</v>
      </c>
      <c r="C5" s="100">
        <f>C6+C124</f>
        <v>24599</v>
      </c>
    </row>
    <row r="6" spans="1:3" ht="15" customHeight="1" x14ac:dyDescent="0.3">
      <c r="A6" s="66" t="s">
        <v>57</v>
      </c>
      <c r="B6" s="66" t="s">
        <v>58</v>
      </c>
      <c r="C6" s="100">
        <f>C7+C29+C47+C54+C108+C115+C117</f>
        <v>24599</v>
      </c>
    </row>
    <row r="7" spans="1:3" ht="15" hidden="1" customHeight="1" x14ac:dyDescent="0.3">
      <c r="A7" s="66" t="s">
        <v>59</v>
      </c>
      <c r="B7" s="66" t="s">
        <v>60</v>
      </c>
      <c r="C7" s="100">
        <f>C8+C27</f>
        <v>0</v>
      </c>
    </row>
    <row r="8" spans="1:3" ht="15" hidden="1" customHeight="1" x14ac:dyDescent="0.3">
      <c r="A8" s="66" t="s">
        <v>61</v>
      </c>
      <c r="B8" s="66" t="s">
        <v>62</v>
      </c>
      <c r="C8" s="100">
        <f>C9+C18+C22</f>
        <v>0</v>
      </c>
    </row>
    <row r="9" spans="1:3" ht="15" hidden="1" customHeight="1" x14ac:dyDescent="0.3">
      <c r="A9" s="62" t="s">
        <v>63</v>
      </c>
      <c r="B9" s="62" t="s">
        <v>64</v>
      </c>
      <c r="C9" s="103">
        <f>C10+C11+C12+C13+C14+C15+C16+C17</f>
        <v>0</v>
      </c>
    </row>
    <row r="10" spans="1:3" ht="15" hidden="1" customHeight="1" x14ac:dyDescent="0.3">
      <c r="A10" s="51" t="s">
        <v>65</v>
      </c>
      <c r="B10" s="51" t="s">
        <v>18</v>
      </c>
      <c r="C10" s="102">
        <f t="shared" ref="C10:C17" si="0">SUM(D10:U10)</f>
        <v>0</v>
      </c>
    </row>
    <row r="11" spans="1:3" ht="15" hidden="1" customHeight="1" x14ac:dyDescent="0.3">
      <c r="A11" s="51" t="s">
        <v>66</v>
      </c>
      <c r="B11" s="51" t="s">
        <v>67</v>
      </c>
      <c r="C11" s="102">
        <f t="shared" si="0"/>
        <v>0</v>
      </c>
    </row>
    <row r="12" spans="1:3" ht="15" hidden="1" customHeight="1" x14ac:dyDescent="0.3">
      <c r="A12" s="51" t="s">
        <v>68</v>
      </c>
      <c r="B12" s="51" t="s">
        <v>69</v>
      </c>
      <c r="C12" s="102">
        <f t="shared" si="0"/>
        <v>0</v>
      </c>
    </row>
    <row r="13" spans="1:3" ht="15" hidden="1" customHeight="1" x14ac:dyDescent="0.3">
      <c r="A13" s="51" t="s">
        <v>70</v>
      </c>
      <c r="B13" s="51" t="s">
        <v>71</v>
      </c>
      <c r="C13" s="102">
        <f t="shared" si="0"/>
        <v>0</v>
      </c>
    </row>
    <row r="14" spans="1:3" ht="15" hidden="1" customHeight="1" x14ac:dyDescent="0.3">
      <c r="A14" s="51" t="s">
        <v>72</v>
      </c>
      <c r="B14" s="51" t="s">
        <v>73</v>
      </c>
      <c r="C14" s="102">
        <f t="shared" si="0"/>
        <v>0</v>
      </c>
    </row>
    <row r="15" spans="1:3" ht="15" hidden="1" customHeight="1" x14ac:dyDescent="0.3">
      <c r="A15" s="51" t="s">
        <v>74</v>
      </c>
      <c r="B15" s="51" t="s">
        <v>75</v>
      </c>
      <c r="C15" s="102">
        <f t="shared" si="0"/>
        <v>0</v>
      </c>
    </row>
    <row r="16" spans="1:3" ht="15" hidden="1" customHeight="1" x14ac:dyDescent="0.3">
      <c r="A16" s="51" t="s">
        <v>76</v>
      </c>
      <c r="B16" s="51" t="s">
        <v>77</v>
      </c>
      <c r="C16" s="102">
        <f t="shared" si="0"/>
        <v>0</v>
      </c>
    </row>
    <row r="17" spans="1:3" ht="15" hidden="1" customHeight="1" x14ac:dyDescent="0.3">
      <c r="A17" s="51" t="s">
        <v>78</v>
      </c>
      <c r="B17" s="51" t="s">
        <v>79</v>
      </c>
      <c r="C17" s="102">
        <f t="shared" si="0"/>
        <v>0</v>
      </c>
    </row>
    <row r="18" spans="1:3" ht="15" hidden="1" customHeight="1" x14ac:dyDescent="0.3">
      <c r="A18" s="54" t="s">
        <v>80</v>
      </c>
      <c r="B18" s="54" t="s">
        <v>81</v>
      </c>
      <c r="C18" s="101">
        <f>C19+C20+C21</f>
        <v>0</v>
      </c>
    </row>
    <row r="19" spans="1:3" ht="15" hidden="1" customHeight="1" x14ac:dyDescent="0.3">
      <c r="A19" s="51" t="s">
        <v>82</v>
      </c>
      <c r="B19" s="51" t="s">
        <v>83</v>
      </c>
      <c r="C19" s="102">
        <f>SUM(D19:U19)</f>
        <v>0</v>
      </c>
    </row>
    <row r="20" spans="1:3" ht="15" hidden="1" customHeight="1" x14ac:dyDescent="0.3">
      <c r="A20" s="51" t="s">
        <v>84</v>
      </c>
      <c r="B20" s="51" t="s">
        <v>85</v>
      </c>
      <c r="C20" s="102">
        <f>SUM(D20:U20)</f>
        <v>0</v>
      </c>
    </row>
    <row r="21" spans="1:3" ht="15" hidden="1" customHeight="1" x14ac:dyDescent="0.3">
      <c r="A21" s="51" t="s">
        <v>86</v>
      </c>
      <c r="B21" s="51" t="s">
        <v>87</v>
      </c>
      <c r="C21" s="102">
        <f>SUM(D21:U21)</f>
        <v>0</v>
      </c>
    </row>
    <row r="22" spans="1:3" ht="15" hidden="1" customHeight="1" x14ac:dyDescent="0.3">
      <c r="A22" s="54" t="s">
        <v>88</v>
      </c>
      <c r="B22" s="54" t="s">
        <v>89</v>
      </c>
      <c r="C22" s="101">
        <f>C23+C24+C25+C26</f>
        <v>0</v>
      </c>
    </row>
    <row r="23" spans="1:3" ht="15" hidden="1" customHeight="1" x14ac:dyDescent="0.3">
      <c r="A23" s="51" t="s">
        <v>90</v>
      </c>
      <c r="B23" s="51" t="s">
        <v>91</v>
      </c>
      <c r="C23" s="102">
        <f>SUM(D23:U23)</f>
        <v>0</v>
      </c>
    </row>
    <row r="24" spans="1:3" ht="15" hidden="1" customHeight="1" x14ac:dyDescent="0.3">
      <c r="A24" s="51" t="s">
        <v>92</v>
      </c>
      <c r="B24" s="51" t="s">
        <v>93</v>
      </c>
      <c r="C24" s="102">
        <f>SUM(D24:U24)</f>
        <v>0</v>
      </c>
    </row>
    <row r="25" spans="1:3" ht="15" hidden="1" customHeight="1" x14ac:dyDescent="0.3">
      <c r="A25" s="51" t="s">
        <v>94</v>
      </c>
      <c r="B25" s="51" t="s">
        <v>95</v>
      </c>
      <c r="C25" s="102">
        <f>SUM(D25:U25)</f>
        <v>0</v>
      </c>
    </row>
    <row r="26" spans="1:3" ht="15" hidden="1" customHeight="1" x14ac:dyDescent="0.3">
      <c r="A26" s="51" t="s">
        <v>96</v>
      </c>
      <c r="B26" s="51" t="s">
        <v>97</v>
      </c>
      <c r="C26" s="102">
        <f>SUM(D26:U26)</f>
        <v>0</v>
      </c>
    </row>
    <row r="27" spans="1:3" ht="15" hidden="1" customHeight="1" x14ac:dyDescent="0.3">
      <c r="A27" s="54" t="s">
        <v>98</v>
      </c>
      <c r="B27" s="54" t="s">
        <v>99</v>
      </c>
      <c r="C27" s="101">
        <f>C28</f>
        <v>0</v>
      </c>
    </row>
    <row r="28" spans="1:3" ht="15" hidden="1" customHeight="1" x14ac:dyDescent="0.3">
      <c r="A28" s="51" t="s">
        <v>100</v>
      </c>
      <c r="B28" s="51" t="s">
        <v>101</v>
      </c>
      <c r="C28" s="102">
        <v>0</v>
      </c>
    </row>
    <row r="29" spans="1:3" ht="15" hidden="1" customHeight="1" x14ac:dyDescent="0.3">
      <c r="A29" s="54" t="s">
        <v>102</v>
      </c>
      <c r="B29" s="54" t="s">
        <v>48</v>
      </c>
      <c r="C29" s="101">
        <f>C30</f>
        <v>0</v>
      </c>
    </row>
    <row r="30" spans="1:3" ht="15" hidden="1" customHeight="1" x14ac:dyDescent="0.3">
      <c r="A30" s="54" t="s">
        <v>103</v>
      </c>
      <c r="B30" s="54" t="s">
        <v>48</v>
      </c>
      <c r="C30" s="101">
        <f>C31+C32+C33+C34+C35+C36+C37+C38+C39+C40+C41+C42+C43+C44+C45+C46</f>
        <v>0</v>
      </c>
    </row>
    <row r="31" spans="1:3" ht="15" hidden="1" customHeight="1" x14ac:dyDescent="0.3">
      <c r="A31" s="51" t="s">
        <v>104</v>
      </c>
      <c r="B31" s="51" t="s">
        <v>105</v>
      </c>
      <c r="C31" s="91">
        <v>0</v>
      </c>
    </row>
    <row r="32" spans="1:3" ht="15" hidden="1" customHeight="1" x14ac:dyDescent="0.3">
      <c r="A32" s="51" t="s">
        <v>106</v>
      </c>
      <c r="B32" s="51" t="s">
        <v>107</v>
      </c>
      <c r="C32" s="102">
        <f t="shared" ref="C32:C45" si="1">SUM(D32:U32)</f>
        <v>0</v>
      </c>
    </row>
    <row r="33" spans="1:3" ht="15" hidden="1" customHeight="1" x14ac:dyDescent="0.3">
      <c r="A33" s="51" t="s">
        <v>108</v>
      </c>
      <c r="B33" s="51" t="s">
        <v>109</v>
      </c>
      <c r="C33" s="102">
        <f t="shared" si="1"/>
        <v>0</v>
      </c>
    </row>
    <row r="34" spans="1:3" ht="15" hidden="1" customHeight="1" x14ac:dyDescent="0.3">
      <c r="A34" s="51" t="s">
        <v>110</v>
      </c>
      <c r="B34" s="51" t="s">
        <v>111</v>
      </c>
      <c r="C34" s="102">
        <f t="shared" si="1"/>
        <v>0</v>
      </c>
    </row>
    <row r="35" spans="1:3" ht="15" hidden="1" customHeight="1" x14ac:dyDescent="0.3">
      <c r="A35" s="51" t="s">
        <v>112</v>
      </c>
      <c r="B35" s="51" t="s">
        <v>113</v>
      </c>
      <c r="C35" s="102">
        <f t="shared" si="1"/>
        <v>0</v>
      </c>
    </row>
    <row r="36" spans="1:3" ht="15" hidden="1" customHeight="1" x14ac:dyDescent="0.3">
      <c r="A36" s="51" t="s">
        <v>114</v>
      </c>
      <c r="B36" s="51" t="s">
        <v>115</v>
      </c>
      <c r="C36" s="102">
        <f t="shared" si="1"/>
        <v>0</v>
      </c>
    </row>
    <row r="37" spans="1:3" ht="15" hidden="1" customHeight="1" x14ac:dyDescent="0.3">
      <c r="A37" s="51" t="s">
        <v>116</v>
      </c>
      <c r="B37" s="51" t="s">
        <v>117</v>
      </c>
      <c r="C37" s="102">
        <f t="shared" si="1"/>
        <v>0</v>
      </c>
    </row>
    <row r="38" spans="1:3" ht="15" hidden="1" customHeight="1" x14ac:dyDescent="0.3">
      <c r="A38" s="51" t="s">
        <v>118</v>
      </c>
      <c r="B38" s="51" t="s">
        <v>119</v>
      </c>
      <c r="C38" s="102">
        <f t="shared" si="1"/>
        <v>0</v>
      </c>
    </row>
    <row r="39" spans="1:3" ht="15" hidden="1" customHeight="1" x14ac:dyDescent="0.3">
      <c r="A39" s="51" t="s">
        <v>120</v>
      </c>
      <c r="B39" s="51" t="s">
        <v>121</v>
      </c>
      <c r="C39" s="102">
        <f t="shared" si="1"/>
        <v>0</v>
      </c>
    </row>
    <row r="40" spans="1:3" ht="15" hidden="1" customHeight="1" x14ac:dyDescent="0.3">
      <c r="A40" s="51" t="s">
        <v>122</v>
      </c>
      <c r="B40" s="51" t="s">
        <v>123</v>
      </c>
      <c r="C40" s="102">
        <f t="shared" si="1"/>
        <v>0</v>
      </c>
    </row>
    <row r="41" spans="1:3" ht="15" hidden="1" customHeight="1" x14ac:dyDescent="0.3">
      <c r="A41" s="51" t="s">
        <v>124</v>
      </c>
      <c r="B41" s="51" t="s">
        <v>125</v>
      </c>
      <c r="C41" s="102">
        <f t="shared" si="1"/>
        <v>0</v>
      </c>
    </row>
    <row r="42" spans="1:3" ht="15" hidden="1" customHeight="1" x14ac:dyDescent="0.3">
      <c r="A42" s="51" t="s">
        <v>126</v>
      </c>
      <c r="B42" s="51" t="s">
        <v>127</v>
      </c>
      <c r="C42" s="102">
        <f t="shared" si="1"/>
        <v>0</v>
      </c>
    </row>
    <row r="43" spans="1:3" ht="15" hidden="1" customHeight="1" x14ac:dyDescent="0.3">
      <c r="A43" s="51" t="s">
        <v>128</v>
      </c>
      <c r="B43" s="51" t="s">
        <v>129</v>
      </c>
      <c r="C43" s="102">
        <f t="shared" si="1"/>
        <v>0</v>
      </c>
    </row>
    <row r="44" spans="1:3" ht="15" hidden="1" customHeight="1" x14ac:dyDescent="0.3">
      <c r="A44" s="51" t="s">
        <v>130</v>
      </c>
      <c r="B44" s="51" t="s">
        <v>131</v>
      </c>
      <c r="C44" s="102">
        <f t="shared" si="1"/>
        <v>0</v>
      </c>
    </row>
    <row r="45" spans="1:3" ht="15" hidden="1" customHeight="1" x14ac:dyDescent="0.3">
      <c r="A45" s="51" t="s">
        <v>132</v>
      </c>
      <c r="B45" s="51" t="s">
        <v>133</v>
      </c>
      <c r="C45" s="102">
        <f t="shared" si="1"/>
        <v>0</v>
      </c>
    </row>
    <row r="46" spans="1:3" ht="15" hidden="1" customHeight="1" x14ac:dyDescent="0.3">
      <c r="A46" s="51" t="s">
        <v>134</v>
      </c>
      <c r="B46" s="51" t="s">
        <v>135</v>
      </c>
      <c r="C46" s="91">
        <v>0</v>
      </c>
    </row>
    <row r="47" spans="1:3" ht="15" hidden="1" customHeight="1" x14ac:dyDescent="0.3">
      <c r="A47" s="54" t="s">
        <v>136</v>
      </c>
      <c r="B47" s="54" t="s">
        <v>137</v>
      </c>
      <c r="C47" s="101">
        <f>C48+C52</f>
        <v>0</v>
      </c>
    </row>
    <row r="48" spans="1:3" ht="15" hidden="1" customHeight="1" x14ac:dyDescent="0.3">
      <c r="A48" s="54" t="s">
        <v>138</v>
      </c>
      <c r="B48" s="54" t="s">
        <v>139</v>
      </c>
      <c r="C48" s="101">
        <f>C49+C50+C51</f>
        <v>0</v>
      </c>
    </row>
    <row r="49" spans="1:3" ht="15" hidden="1" customHeight="1" x14ac:dyDescent="0.3">
      <c r="A49" s="51" t="s">
        <v>140</v>
      </c>
      <c r="B49" s="51" t="s">
        <v>141</v>
      </c>
      <c r="C49" s="102">
        <f>SUM(D49:U49)</f>
        <v>0</v>
      </c>
    </row>
    <row r="50" spans="1:3" ht="15" hidden="1" customHeight="1" x14ac:dyDescent="0.3">
      <c r="A50" s="51" t="s">
        <v>142</v>
      </c>
      <c r="B50" s="51" t="s">
        <v>143</v>
      </c>
      <c r="C50" s="102">
        <f>SUM(D50:U50)</f>
        <v>0</v>
      </c>
    </row>
    <row r="51" spans="1:3" ht="15" hidden="1" customHeight="1" x14ac:dyDescent="0.3">
      <c r="A51" s="51" t="s">
        <v>144</v>
      </c>
      <c r="B51" s="51" t="s">
        <v>145</v>
      </c>
      <c r="C51" s="102">
        <f>SUM(D51:U51)</f>
        <v>0</v>
      </c>
    </row>
    <row r="52" spans="1:3" ht="15" hidden="1" customHeight="1" x14ac:dyDescent="0.3">
      <c r="A52" s="54" t="s">
        <v>146</v>
      </c>
      <c r="B52" s="54" t="s">
        <v>99</v>
      </c>
      <c r="C52" s="101">
        <f>C53</f>
        <v>0</v>
      </c>
    </row>
    <row r="53" spans="1:3" ht="15" hidden="1" customHeight="1" x14ac:dyDescent="0.3">
      <c r="A53" s="51" t="s">
        <v>147</v>
      </c>
      <c r="B53" s="51" t="s">
        <v>148</v>
      </c>
      <c r="C53" s="102">
        <f>SUM(D53:U53)</f>
        <v>0</v>
      </c>
    </row>
    <row r="54" spans="1:3" ht="15" hidden="1" customHeight="1" x14ac:dyDescent="0.3">
      <c r="A54" s="54" t="s">
        <v>149</v>
      </c>
      <c r="B54" s="54" t="s">
        <v>150</v>
      </c>
      <c r="C54" s="101">
        <f>C55+C60+C65+C74+C105</f>
        <v>0</v>
      </c>
    </row>
    <row r="55" spans="1:3" ht="15" hidden="1" customHeight="1" x14ac:dyDescent="0.3">
      <c r="A55" s="54" t="s">
        <v>151</v>
      </c>
      <c r="B55" s="54" t="s">
        <v>152</v>
      </c>
      <c r="C55" s="101">
        <f>C56+C57+C58+C59</f>
        <v>0</v>
      </c>
    </row>
    <row r="56" spans="1:3" ht="15" hidden="1" customHeight="1" x14ac:dyDescent="0.3">
      <c r="A56" s="51" t="s">
        <v>153</v>
      </c>
      <c r="B56" s="51" t="s">
        <v>154</v>
      </c>
      <c r="C56" s="91">
        <v>0</v>
      </c>
    </row>
    <row r="57" spans="1:3" ht="15" hidden="1" customHeight="1" x14ac:dyDescent="0.3">
      <c r="A57" s="51" t="s">
        <v>155</v>
      </c>
      <c r="B57" s="51" t="s">
        <v>156</v>
      </c>
      <c r="C57" s="91">
        <v>0</v>
      </c>
    </row>
    <row r="58" spans="1:3" ht="15" hidden="1" customHeight="1" x14ac:dyDescent="0.3">
      <c r="A58" s="51" t="s">
        <v>157</v>
      </c>
      <c r="B58" s="51" t="s">
        <v>158</v>
      </c>
      <c r="C58" s="102">
        <f>SUM(D58:U58)</f>
        <v>0</v>
      </c>
    </row>
    <row r="59" spans="1:3" ht="15" hidden="1" customHeight="1" x14ac:dyDescent="0.3">
      <c r="A59" s="51" t="s">
        <v>159</v>
      </c>
      <c r="B59" s="51" t="s">
        <v>160</v>
      </c>
      <c r="C59" s="102">
        <f>SUM(D59:U59)</f>
        <v>0</v>
      </c>
    </row>
    <row r="60" spans="1:3" ht="15" hidden="1" customHeight="1" x14ac:dyDescent="0.3">
      <c r="A60" s="54" t="s">
        <v>161</v>
      </c>
      <c r="B60" s="54" t="s">
        <v>162</v>
      </c>
      <c r="C60" s="101">
        <f>C61+C62+C63+C64</f>
        <v>0</v>
      </c>
    </row>
    <row r="61" spans="1:3" ht="15" hidden="1" customHeight="1" x14ac:dyDescent="0.3">
      <c r="A61" s="51" t="s">
        <v>163</v>
      </c>
      <c r="B61" s="51" t="s">
        <v>164</v>
      </c>
      <c r="C61" s="102">
        <f>SUM(D61:U61)</f>
        <v>0</v>
      </c>
    </row>
    <row r="62" spans="1:3" ht="15" hidden="1" customHeight="1" x14ac:dyDescent="0.3">
      <c r="A62" s="51" t="s">
        <v>165</v>
      </c>
      <c r="B62" s="51" t="s">
        <v>166</v>
      </c>
      <c r="C62" s="102">
        <f>SUM(D62:U62)</f>
        <v>0</v>
      </c>
    </row>
    <row r="63" spans="1:3" ht="15" hidden="1" customHeight="1" x14ac:dyDescent="0.3">
      <c r="A63" s="51" t="s">
        <v>167</v>
      </c>
      <c r="B63" s="51" t="s">
        <v>168</v>
      </c>
      <c r="C63" s="102">
        <f>SUM(D63:U63)</f>
        <v>0</v>
      </c>
    </row>
    <row r="64" spans="1:3" ht="15" hidden="1" customHeight="1" x14ac:dyDescent="0.3">
      <c r="A64" s="51" t="s">
        <v>169</v>
      </c>
      <c r="B64" s="51" t="s">
        <v>170</v>
      </c>
      <c r="C64" s="91">
        <v>0</v>
      </c>
    </row>
    <row r="65" spans="1:3" ht="15" hidden="1" customHeight="1" x14ac:dyDescent="0.3">
      <c r="A65" s="54" t="s">
        <v>171</v>
      </c>
      <c r="B65" s="54" t="s">
        <v>172</v>
      </c>
      <c r="C65" s="101">
        <f>C66+C67+C68+C69+C70+C71+C72+C73</f>
        <v>0</v>
      </c>
    </row>
    <row r="66" spans="1:3" ht="15" hidden="1" customHeight="1" x14ac:dyDescent="0.3">
      <c r="A66" s="51" t="s">
        <v>173</v>
      </c>
      <c r="B66" s="51" t="s">
        <v>174</v>
      </c>
      <c r="C66" s="102">
        <f t="shared" ref="C66:C73" si="2">SUM(D66:U66)</f>
        <v>0</v>
      </c>
    </row>
    <row r="67" spans="1:3" ht="15" hidden="1" customHeight="1" x14ac:dyDescent="0.3">
      <c r="A67" s="51" t="s">
        <v>175</v>
      </c>
      <c r="B67" s="51" t="s">
        <v>176</v>
      </c>
      <c r="C67" s="102">
        <f t="shared" si="2"/>
        <v>0</v>
      </c>
    </row>
    <row r="68" spans="1:3" ht="15" hidden="1" customHeight="1" x14ac:dyDescent="0.3">
      <c r="A68" s="51" t="s">
        <v>177</v>
      </c>
      <c r="B68" s="51" t="s">
        <v>178</v>
      </c>
      <c r="C68" s="102">
        <f t="shared" si="2"/>
        <v>0</v>
      </c>
    </row>
    <row r="69" spans="1:3" ht="15" hidden="1" customHeight="1" x14ac:dyDescent="0.3">
      <c r="A69" s="51" t="s">
        <v>179</v>
      </c>
      <c r="B69" s="51" t="s">
        <v>180</v>
      </c>
      <c r="C69" s="102">
        <f t="shared" si="2"/>
        <v>0</v>
      </c>
    </row>
    <row r="70" spans="1:3" ht="15" hidden="1" customHeight="1" x14ac:dyDescent="0.3">
      <c r="A70" s="51" t="s">
        <v>181</v>
      </c>
      <c r="B70" s="51" t="s">
        <v>182</v>
      </c>
      <c r="C70" s="102">
        <f t="shared" si="2"/>
        <v>0</v>
      </c>
    </row>
    <row r="71" spans="1:3" ht="15" hidden="1" customHeight="1" x14ac:dyDescent="0.3">
      <c r="A71" s="51" t="s">
        <v>183</v>
      </c>
      <c r="B71" s="51" t="s">
        <v>184</v>
      </c>
      <c r="C71" s="102">
        <f t="shared" si="2"/>
        <v>0</v>
      </c>
    </row>
    <row r="72" spans="1:3" ht="15" hidden="1" customHeight="1" x14ac:dyDescent="0.3">
      <c r="A72" s="51" t="s">
        <v>185</v>
      </c>
      <c r="B72" s="51" t="s">
        <v>186</v>
      </c>
      <c r="C72" s="102">
        <f t="shared" si="2"/>
        <v>0</v>
      </c>
    </row>
    <row r="73" spans="1:3" ht="15" hidden="1" customHeight="1" x14ac:dyDescent="0.3">
      <c r="A73" s="51" t="s">
        <v>187</v>
      </c>
      <c r="B73" s="51" t="s">
        <v>188</v>
      </c>
      <c r="C73" s="102">
        <f t="shared" si="2"/>
        <v>0</v>
      </c>
    </row>
    <row r="74" spans="1:3" ht="15" hidden="1" customHeight="1" x14ac:dyDescent="0.3">
      <c r="A74" s="54" t="s">
        <v>189</v>
      </c>
      <c r="B74" s="54" t="s">
        <v>47</v>
      </c>
      <c r="C74" s="101">
        <f>+C75+C76+C77+C78+C79+C80+C81+C82+C83+C84+C85+C86+C87+C88+C89+C90+C91+C92+C93+C94+C95+C96+C97+C98+C99+C100+C101+C102+C103+C104</f>
        <v>0</v>
      </c>
    </row>
    <row r="75" spans="1:3" ht="15" hidden="1" customHeight="1" x14ac:dyDescent="0.3">
      <c r="A75" s="51" t="s">
        <v>190</v>
      </c>
      <c r="B75" s="51" t="s">
        <v>191</v>
      </c>
      <c r="C75" s="91">
        <v>0</v>
      </c>
    </row>
    <row r="76" spans="1:3" ht="15" hidden="1" customHeight="1" x14ac:dyDescent="0.3">
      <c r="A76" s="51" t="s">
        <v>192</v>
      </c>
      <c r="B76" s="51" t="s">
        <v>193</v>
      </c>
      <c r="C76" s="102">
        <f>SUM(D76:U76)</f>
        <v>0</v>
      </c>
    </row>
    <row r="77" spans="1:3" ht="15" hidden="1" customHeight="1" x14ac:dyDescent="0.3">
      <c r="A77" s="51" t="s">
        <v>194</v>
      </c>
      <c r="B77" s="51" t="s">
        <v>195</v>
      </c>
      <c r="C77" s="102">
        <f>SUM(D77:U77)</f>
        <v>0</v>
      </c>
    </row>
    <row r="78" spans="1:3" ht="15" hidden="1" customHeight="1" x14ac:dyDescent="0.3">
      <c r="A78" s="51" t="s">
        <v>196</v>
      </c>
      <c r="B78" s="51" t="s">
        <v>197</v>
      </c>
      <c r="C78" s="102">
        <f>SUM(D78:U78)</f>
        <v>0</v>
      </c>
    </row>
    <row r="79" spans="1:3" ht="15" hidden="1" customHeight="1" x14ac:dyDescent="0.3">
      <c r="A79" s="51" t="s">
        <v>198</v>
      </c>
      <c r="B79" s="51" t="s">
        <v>199</v>
      </c>
      <c r="C79" s="102">
        <f>SUM(D79:U79)</f>
        <v>0</v>
      </c>
    </row>
    <row r="80" spans="1:3" ht="15" hidden="1" customHeight="1" x14ac:dyDescent="0.3">
      <c r="A80" s="51" t="s">
        <v>200</v>
      </c>
      <c r="B80" s="51" t="s">
        <v>201</v>
      </c>
      <c r="C80" s="102">
        <v>0</v>
      </c>
    </row>
    <row r="81" spans="1:3" ht="15" hidden="1" customHeight="1" x14ac:dyDescent="0.3">
      <c r="A81" s="51" t="s">
        <v>202</v>
      </c>
      <c r="B81" s="51" t="s">
        <v>203</v>
      </c>
      <c r="C81" s="102">
        <f t="shared" ref="C81:C103" si="3">SUM(D81:U81)</f>
        <v>0</v>
      </c>
    </row>
    <row r="82" spans="1:3" ht="15" hidden="1" customHeight="1" x14ac:dyDescent="0.3">
      <c r="A82" s="51" t="s">
        <v>204</v>
      </c>
      <c r="B82" s="51" t="s">
        <v>205</v>
      </c>
      <c r="C82" s="102">
        <f t="shared" si="3"/>
        <v>0</v>
      </c>
    </row>
    <row r="83" spans="1:3" ht="15" hidden="1" customHeight="1" x14ac:dyDescent="0.3">
      <c r="A83" s="51" t="s">
        <v>206</v>
      </c>
      <c r="B83" s="51" t="s">
        <v>207</v>
      </c>
      <c r="C83" s="102">
        <f t="shared" si="3"/>
        <v>0</v>
      </c>
    </row>
    <row r="84" spans="1:3" ht="15" hidden="1" customHeight="1" x14ac:dyDescent="0.3">
      <c r="A84" s="51" t="s">
        <v>208</v>
      </c>
      <c r="B84" s="51" t="s">
        <v>209</v>
      </c>
      <c r="C84" s="102">
        <f t="shared" si="3"/>
        <v>0</v>
      </c>
    </row>
    <row r="85" spans="1:3" ht="15" hidden="1" customHeight="1" x14ac:dyDescent="0.3">
      <c r="A85" s="51" t="s">
        <v>210</v>
      </c>
      <c r="B85" s="51" t="s">
        <v>211</v>
      </c>
      <c r="C85" s="102">
        <f t="shared" si="3"/>
        <v>0</v>
      </c>
    </row>
    <row r="86" spans="1:3" ht="15" hidden="1" customHeight="1" x14ac:dyDescent="0.3">
      <c r="A86" s="51" t="s">
        <v>212</v>
      </c>
      <c r="B86" s="51" t="s">
        <v>213</v>
      </c>
      <c r="C86" s="102">
        <f t="shared" si="3"/>
        <v>0</v>
      </c>
    </row>
    <row r="87" spans="1:3" ht="15" hidden="1" customHeight="1" x14ac:dyDescent="0.3">
      <c r="A87" s="51" t="s">
        <v>214</v>
      </c>
      <c r="B87" s="51" t="s">
        <v>215</v>
      </c>
      <c r="C87" s="102">
        <f t="shared" si="3"/>
        <v>0</v>
      </c>
    </row>
    <row r="88" spans="1:3" ht="15" hidden="1" customHeight="1" x14ac:dyDescent="0.3">
      <c r="A88" s="51" t="s">
        <v>216</v>
      </c>
      <c r="B88" s="51" t="s">
        <v>217</v>
      </c>
      <c r="C88" s="102">
        <f t="shared" si="3"/>
        <v>0</v>
      </c>
    </row>
    <row r="89" spans="1:3" ht="15" hidden="1" customHeight="1" x14ac:dyDescent="0.3">
      <c r="A89" s="51" t="s">
        <v>218</v>
      </c>
      <c r="B89" s="51" t="s">
        <v>219</v>
      </c>
      <c r="C89" s="102">
        <f t="shared" si="3"/>
        <v>0</v>
      </c>
    </row>
    <row r="90" spans="1:3" ht="15" hidden="1" customHeight="1" x14ac:dyDescent="0.3">
      <c r="A90" s="51" t="s">
        <v>220</v>
      </c>
      <c r="B90" s="51" t="s">
        <v>221</v>
      </c>
      <c r="C90" s="102">
        <f t="shared" si="3"/>
        <v>0</v>
      </c>
    </row>
    <row r="91" spans="1:3" ht="15" hidden="1" customHeight="1" x14ac:dyDescent="0.3">
      <c r="A91" s="51" t="s">
        <v>222</v>
      </c>
      <c r="B91" s="51" t="s">
        <v>223</v>
      </c>
      <c r="C91" s="102">
        <f t="shared" si="3"/>
        <v>0</v>
      </c>
    </row>
    <row r="92" spans="1:3" ht="15" hidden="1" customHeight="1" x14ac:dyDescent="0.3">
      <c r="A92" s="51" t="s">
        <v>224</v>
      </c>
      <c r="B92" s="51" t="s">
        <v>225</v>
      </c>
      <c r="C92" s="102">
        <f t="shared" si="3"/>
        <v>0</v>
      </c>
    </row>
    <row r="93" spans="1:3" ht="15" hidden="1" customHeight="1" x14ac:dyDescent="0.3">
      <c r="A93" s="51" t="s">
        <v>226</v>
      </c>
      <c r="B93" s="51" t="s">
        <v>227</v>
      </c>
      <c r="C93" s="102">
        <f t="shared" si="3"/>
        <v>0</v>
      </c>
    </row>
    <row r="94" spans="1:3" ht="15" hidden="1" customHeight="1" x14ac:dyDescent="0.3">
      <c r="A94" s="51" t="s">
        <v>228</v>
      </c>
      <c r="B94" s="51" t="s">
        <v>229</v>
      </c>
      <c r="C94" s="102">
        <f t="shared" si="3"/>
        <v>0</v>
      </c>
    </row>
    <row r="95" spans="1:3" ht="15" hidden="1" customHeight="1" x14ac:dyDescent="0.3">
      <c r="A95" s="51" t="s">
        <v>230</v>
      </c>
      <c r="B95" s="51" t="s">
        <v>231</v>
      </c>
      <c r="C95" s="102">
        <f t="shared" si="3"/>
        <v>0</v>
      </c>
    </row>
    <row r="96" spans="1:3" ht="15" hidden="1" customHeight="1" x14ac:dyDescent="0.3">
      <c r="A96" s="51" t="s">
        <v>232</v>
      </c>
      <c r="B96" s="51" t="s">
        <v>233</v>
      </c>
      <c r="C96" s="102">
        <f t="shared" si="3"/>
        <v>0</v>
      </c>
    </row>
    <row r="97" spans="1:3" ht="15" hidden="1" customHeight="1" x14ac:dyDescent="0.3">
      <c r="A97" s="51" t="s">
        <v>234</v>
      </c>
      <c r="B97" s="51" t="s">
        <v>235</v>
      </c>
      <c r="C97" s="102">
        <f t="shared" si="3"/>
        <v>0</v>
      </c>
    </row>
    <row r="98" spans="1:3" ht="15" hidden="1" customHeight="1" x14ac:dyDescent="0.3">
      <c r="A98" s="51" t="s">
        <v>236</v>
      </c>
      <c r="B98" s="51" t="s">
        <v>237</v>
      </c>
      <c r="C98" s="102">
        <f t="shared" si="3"/>
        <v>0</v>
      </c>
    </row>
    <row r="99" spans="1:3" ht="15" hidden="1" customHeight="1" x14ac:dyDescent="0.3">
      <c r="A99" s="51" t="s">
        <v>238</v>
      </c>
      <c r="B99" s="51" t="s">
        <v>239</v>
      </c>
      <c r="C99" s="102">
        <f t="shared" si="3"/>
        <v>0</v>
      </c>
    </row>
    <row r="100" spans="1:3" ht="15" hidden="1" customHeight="1" x14ac:dyDescent="0.3">
      <c r="A100" s="51" t="s">
        <v>240</v>
      </c>
      <c r="B100" s="51" t="s">
        <v>241</v>
      </c>
      <c r="C100" s="102">
        <f t="shared" si="3"/>
        <v>0</v>
      </c>
    </row>
    <row r="101" spans="1:3" ht="15" hidden="1" customHeight="1" x14ac:dyDescent="0.3">
      <c r="A101" s="51" t="s">
        <v>242</v>
      </c>
      <c r="B101" s="51" t="s">
        <v>243</v>
      </c>
      <c r="C101" s="102">
        <f t="shared" si="3"/>
        <v>0</v>
      </c>
    </row>
    <row r="102" spans="1:3" ht="15" hidden="1" customHeight="1" x14ac:dyDescent="0.3">
      <c r="A102" s="51" t="s">
        <v>244</v>
      </c>
      <c r="B102" s="51" t="s">
        <v>45</v>
      </c>
      <c r="C102" s="102">
        <f t="shared" si="3"/>
        <v>0</v>
      </c>
    </row>
    <row r="103" spans="1:3" ht="15" hidden="1" customHeight="1" x14ac:dyDescent="0.3">
      <c r="A103" s="51" t="s">
        <v>245</v>
      </c>
      <c r="B103" s="51" t="s">
        <v>246</v>
      </c>
      <c r="C103" s="102">
        <f t="shared" si="3"/>
        <v>0</v>
      </c>
    </row>
    <row r="104" spans="1:3" ht="15" hidden="1" customHeight="1" x14ac:dyDescent="0.3">
      <c r="A104" s="51" t="s">
        <v>247</v>
      </c>
      <c r="B104" s="51" t="s">
        <v>248</v>
      </c>
      <c r="C104" s="91">
        <v>0</v>
      </c>
    </row>
    <row r="105" spans="1:3" ht="15" hidden="1" customHeight="1" x14ac:dyDescent="0.3">
      <c r="A105" s="54" t="s">
        <v>249</v>
      </c>
      <c r="B105" s="54" t="s">
        <v>250</v>
      </c>
      <c r="C105" s="101">
        <f>C106+C107</f>
        <v>0</v>
      </c>
    </row>
    <row r="106" spans="1:3" ht="15" hidden="1" customHeight="1" x14ac:dyDescent="0.3">
      <c r="A106" s="51" t="s">
        <v>251</v>
      </c>
      <c r="B106" s="51" t="s">
        <v>148</v>
      </c>
      <c r="C106" s="102">
        <f>SUM(D106:U106)</f>
        <v>0</v>
      </c>
    </row>
    <row r="107" spans="1:3" ht="15" hidden="1" customHeight="1" x14ac:dyDescent="0.3">
      <c r="A107" s="51" t="s">
        <v>252</v>
      </c>
      <c r="B107" s="51" t="s">
        <v>101</v>
      </c>
      <c r="C107" s="102">
        <f>SUM(D107:U107)</f>
        <v>0</v>
      </c>
    </row>
    <row r="108" spans="1:3" ht="15" hidden="1" customHeight="1" x14ac:dyDescent="0.3">
      <c r="A108" s="54" t="s">
        <v>253</v>
      </c>
      <c r="B108" s="54" t="s">
        <v>254</v>
      </c>
      <c r="C108" s="101">
        <f>C109</f>
        <v>0</v>
      </c>
    </row>
    <row r="109" spans="1:3" ht="15" hidden="1" customHeight="1" x14ac:dyDescent="0.3">
      <c r="A109" s="54" t="s">
        <v>255</v>
      </c>
      <c r="B109" s="54" t="s">
        <v>254</v>
      </c>
      <c r="C109" s="101">
        <f>C110+C111+C112+C113+C114</f>
        <v>0</v>
      </c>
    </row>
    <row r="110" spans="1:3" ht="15" hidden="1" customHeight="1" x14ac:dyDescent="0.3">
      <c r="A110" s="51" t="s">
        <v>256</v>
      </c>
      <c r="B110" s="51" t="s">
        <v>257</v>
      </c>
      <c r="C110" s="102">
        <f>SUM(D110:U110)</f>
        <v>0</v>
      </c>
    </row>
    <row r="111" spans="1:3" ht="15" hidden="1" customHeight="1" x14ac:dyDescent="0.3">
      <c r="A111" s="51" t="s">
        <v>258</v>
      </c>
      <c r="B111" s="51" t="s">
        <v>259</v>
      </c>
      <c r="C111" s="102">
        <f>SUM(D111:U111)</f>
        <v>0</v>
      </c>
    </row>
    <row r="112" spans="1:3" ht="15" hidden="1" customHeight="1" x14ac:dyDescent="0.3">
      <c r="A112" s="51" t="s">
        <v>260</v>
      </c>
      <c r="B112" s="51" t="s">
        <v>261</v>
      </c>
      <c r="C112" s="91">
        <v>0</v>
      </c>
    </row>
    <row r="113" spans="1:3" ht="15" hidden="1" customHeight="1" x14ac:dyDescent="0.3">
      <c r="A113" s="51" t="s">
        <v>262</v>
      </c>
      <c r="B113" s="51" t="s">
        <v>263</v>
      </c>
      <c r="C113" s="91">
        <v>0</v>
      </c>
    </row>
    <row r="114" spans="1:3" ht="15" hidden="1" customHeight="1" x14ac:dyDescent="0.3">
      <c r="A114" s="51" t="s">
        <v>264</v>
      </c>
      <c r="B114" s="51" t="s">
        <v>186</v>
      </c>
      <c r="C114" s="102">
        <f>SUM(D114:U114)</f>
        <v>0</v>
      </c>
    </row>
    <row r="115" spans="1:3" ht="15" hidden="1" customHeight="1" x14ac:dyDescent="0.3">
      <c r="A115" s="54" t="s">
        <v>265</v>
      </c>
      <c r="B115" s="54" t="s">
        <v>266</v>
      </c>
      <c r="C115" s="101">
        <f>C116</f>
        <v>0</v>
      </c>
    </row>
    <row r="116" spans="1:3" ht="15" hidden="1" customHeight="1" x14ac:dyDescent="0.3">
      <c r="A116" s="51" t="s">
        <v>267</v>
      </c>
      <c r="B116" s="51" t="s">
        <v>268</v>
      </c>
      <c r="C116" s="102">
        <f>SUM(D116:U116)</f>
        <v>0</v>
      </c>
    </row>
    <row r="117" spans="1:3" ht="15" customHeight="1" x14ac:dyDescent="0.3">
      <c r="A117" s="54" t="s">
        <v>269</v>
      </c>
      <c r="B117" s="54" t="s">
        <v>270</v>
      </c>
      <c r="C117" s="101">
        <f>C118+C120</f>
        <v>24599</v>
      </c>
    </row>
    <row r="118" spans="1:3" ht="15" customHeight="1" x14ac:dyDescent="0.3">
      <c r="A118" s="54" t="s">
        <v>271</v>
      </c>
      <c r="B118" s="54" t="s">
        <v>272</v>
      </c>
      <c r="C118" s="101">
        <f>C119</f>
        <v>24599</v>
      </c>
    </row>
    <row r="119" spans="1:3" ht="15" customHeight="1" x14ac:dyDescent="0.3">
      <c r="A119" s="51" t="s">
        <v>273</v>
      </c>
      <c r="B119" s="51" t="s">
        <v>274</v>
      </c>
      <c r="C119" s="102">
        <v>24599</v>
      </c>
    </row>
    <row r="120" spans="1:3" ht="15" hidden="1" customHeight="1" x14ac:dyDescent="0.3">
      <c r="A120" s="54" t="s">
        <v>275</v>
      </c>
      <c r="B120" s="54" t="s">
        <v>276</v>
      </c>
      <c r="C120" s="101">
        <f>C121+C122</f>
        <v>0</v>
      </c>
    </row>
    <row r="121" spans="1:3" ht="15" hidden="1" customHeight="1" x14ac:dyDescent="0.3">
      <c r="A121" s="51" t="s">
        <v>277</v>
      </c>
      <c r="B121" s="51" t="s">
        <v>278</v>
      </c>
      <c r="C121" s="102">
        <f>SUM(D121:U121)</f>
        <v>0</v>
      </c>
    </row>
    <row r="122" spans="1:3" ht="15" hidden="1" customHeight="1" x14ac:dyDescent="0.3">
      <c r="A122" s="51" t="s">
        <v>279</v>
      </c>
      <c r="B122" s="51" t="s">
        <v>280</v>
      </c>
      <c r="C122" s="102">
        <f>SUM(D122:U122)</f>
        <v>0</v>
      </c>
    </row>
    <row r="123" spans="1:3" ht="15" hidden="1" customHeight="1" x14ac:dyDescent="0.3">
      <c r="A123" s="51"/>
      <c r="B123" s="51" t="s">
        <v>281</v>
      </c>
      <c r="C123" s="102">
        <f>SUM(D123:U123)</f>
        <v>0</v>
      </c>
    </row>
    <row r="124" spans="1:3" ht="15" hidden="1" customHeight="1" x14ac:dyDescent="0.3">
      <c r="A124" s="54" t="s">
        <v>282</v>
      </c>
      <c r="B124" s="54" t="s">
        <v>283</v>
      </c>
      <c r="C124" s="101">
        <f>C125+C147+C166+C173</f>
        <v>0</v>
      </c>
    </row>
    <row r="125" spans="1:3" ht="15" hidden="1" customHeight="1" x14ac:dyDescent="0.3">
      <c r="A125" s="54" t="s">
        <v>284</v>
      </c>
      <c r="B125" s="54" t="s">
        <v>285</v>
      </c>
      <c r="C125" s="101">
        <f>C126+C129+C131+C141+C145</f>
        <v>0</v>
      </c>
    </row>
    <row r="126" spans="1:3" ht="15" hidden="1" customHeight="1" x14ac:dyDescent="0.3">
      <c r="A126" s="54" t="s">
        <v>286</v>
      </c>
      <c r="B126" s="54" t="s">
        <v>287</v>
      </c>
      <c r="C126" s="101">
        <f>C127+C128</f>
        <v>0</v>
      </c>
    </row>
    <row r="127" spans="1:3" ht="15" hidden="1" customHeight="1" x14ac:dyDescent="0.3">
      <c r="A127" s="51" t="s">
        <v>288</v>
      </c>
      <c r="B127" s="51" t="s">
        <v>289</v>
      </c>
      <c r="C127" s="102">
        <f>SUM(D127:U127)</f>
        <v>0</v>
      </c>
    </row>
    <row r="128" spans="1:3" ht="15" hidden="1" customHeight="1" x14ac:dyDescent="0.3">
      <c r="A128" s="51" t="s">
        <v>290</v>
      </c>
      <c r="B128" s="51" t="s">
        <v>291</v>
      </c>
      <c r="C128" s="102">
        <f>SUM(D128:U128)</f>
        <v>0</v>
      </c>
    </row>
    <row r="129" spans="1:3" ht="15" hidden="1" customHeight="1" x14ac:dyDescent="0.3">
      <c r="A129" s="54" t="s">
        <v>292</v>
      </c>
      <c r="B129" s="54" t="s">
        <v>293</v>
      </c>
      <c r="C129" s="101">
        <f>C130</f>
        <v>0</v>
      </c>
    </row>
    <row r="130" spans="1:3" ht="15" hidden="1" customHeight="1" x14ac:dyDescent="0.3">
      <c r="A130" s="51" t="s">
        <v>294</v>
      </c>
      <c r="B130" s="51" t="s">
        <v>295</v>
      </c>
      <c r="C130" s="102">
        <f>SUM(D130:U130)</f>
        <v>0</v>
      </c>
    </row>
    <row r="131" spans="1:3" ht="15" hidden="1" customHeight="1" x14ac:dyDescent="0.3">
      <c r="A131" s="54" t="s">
        <v>296</v>
      </c>
      <c r="B131" s="54" t="s">
        <v>297</v>
      </c>
      <c r="C131" s="101">
        <f>C132+C133+C134+C135+C136+C137+C138+C139+C140</f>
        <v>0</v>
      </c>
    </row>
    <row r="132" spans="1:3" ht="15" hidden="1" customHeight="1" x14ac:dyDescent="0.3">
      <c r="A132" s="51" t="s">
        <v>298</v>
      </c>
      <c r="B132" s="51" t="s">
        <v>299</v>
      </c>
      <c r="C132" s="102">
        <f t="shared" ref="C132:C140" si="4">SUM(D132:U132)</f>
        <v>0</v>
      </c>
    </row>
    <row r="133" spans="1:3" ht="15" hidden="1" customHeight="1" x14ac:dyDescent="0.3">
      <c r="A133" s="51" t="s">
        <v>300</v>
      </c>
      <c r="B133" s="51" t="s">
        <v>301</v>
      </c>
      <c r="C133" s="102">
        <f t="shared" si="4"/>
        <v>0</v>
      </c>
    </row>
    <row r="134" spans="1:3" ht="15" hidden="1" customHeight="1" x14ac:dyDescent="0.3">
      <c r="A134" s="51" t="s">
        <v>302</v>
      </c>
      <c r="B134" s="51" t="s">
        <v>303</v>
      </c>
      <c r="C134" s="102">
        <f t="shared" si="4"/>
        <v>0</v>
      </c>
    </row>
    <row r="135" spans="1:3" ht="15" hidden="1" customHeight="1" x14ac:dyDescent="0.3">
      <c r="A135" s="51" t="s">
        <v>304</v>
      </c>
      <c r="B135" s="51" t="s">
        <v>305</v>
      </c>
      <c r="C135" s="102">
        <f t="shared" si="4"/>
        <v>0</v>
      </c>
    </row>
    <row r="136" spans="1:3" ht="15" hidden="1" customHeight="1" x14ac:dyDescent="0.3">
      <c r="A136" s="51" t="s">
        <v>306</v>
      </c>
      <c r="B136" s="51" t="s">
        <v>307</v>
      </c>
      <c r="C136" s="102">
        <f t="shared" si="4"/>
        <v>0</v>
      </c>
    </row>
    <row r="137" spans="1:3" ht="15" hidden="1" customHeight="1" x14ac:dyDescent="0.3">
      <c r="A137" s="51" t="s">
        <v>308</v>
      </c>
      <c r="B137" s="51" t="s">
        <v>309</v>
      </c>
      <c r="C137" s="102">
        <f t="shared" si="4"/>
        <v>0</v>
      </c>
    </row>
    <row r="138" spans="1:3" ht="15" hidden="1" customHeight="1" x14ac:dyDescent="0.3">
      <c r="A138" s="51" t="s">
        <v>310</v>
      </c>
      <c r="B138" s="51" t="s">
        <v>311</v>
      </c>
      <c r="C138" s="102">
        <f t="shared" si="4"/>
        <v>0</v>
      </c>
    </row>
    <row r="139" spans="1:3" ht="15" hidden="1" customHeight="1" x14ac:dyDescent="0.3">
      <c r="A139" s="51" t="s">
        <v>312</v>
      </c>
      <c r="B139" s="51" t="s">
        <v>313</v>
      </c>
      <c r="C139" s="102">
        <f t="shared" si="4"/>
        <v>0</v>
      </c>
    </row>
    <row r="140" spans="1:3" ht="15" hidden="1" customHeight="1" x14ac:dyDescent="0.3">
      <c r="A140" s="51" t="s">
        <v>314</v>
      </c>
      <c r="B140" s="51" t="s">
        <v>315</v>
      </c>
      <c r="C140" s="102">
        <f t="shared" si="4"/>
        <v>0</v>
      </c>
    </row>
    <row r="141" spans="1:3" ht="15" hidden="1" customHeight="1" x14ac:dyDescent="0.3">
      <c r="A141" s="54" t="s">
        <v>316</v>
      </c>
      <c r="B141" s="54" t="s">
        <v>317</v>
      </c>
      <c r="C141" s="101">
        <f>C142+C143+C144</f>
        <v>0</v>
      </c>
    </row>
    <row r="142" spans="1:3" ht="15" hidden="1" customHeight="1" x14ac:dyDescent="0.3">
      <c r="A142" s="51" t="s">
        <v>318</v>
      </c>
      <c r="B142" s="51" t="s">
        <v>319</v>
      </c>
      <c r="C142" s="102">
        <f>SUM(D142:U142)</f>
        <v>0</v>
      </c>
    </row>
    <row r="143" spans="1:3" ht="15" hidden="1" customHeight="1" x14ac:dyDescent="0.3">
      <c r="A143" s="51" t="s">
        <v>320</v>
      </c>
      <c r="B143" s="51" t="s">
        <v>321</v>
      </c>
      <c r="C143" s="102">
        <f>SUM(D143:U143)</f>
        <v>0</v>
      </c>
    </row>
    <row r="144" spans="1:3" ht="15" hidden="1" customHeight="1" x14ac:dyDescent="0.3">
      <c r="A144" s="51" t="s">
        <v>322</v>
      </c>
      <c r="B144" s="51" t="s">
        <v>323</v>
      </c>
      <c r="C144" s="102">
        <f>SUM(D144:U144)</f>
        <v>0</v>
      </c>
    </row>
    <row r="145" spans="1:3" ht="15" hidden="1" customHeight="1" x14ac:dyDescent="0.3">
      <c r="A145" s="54" t="s">
        <v>324</v>
      </c>
      <c r="B145" s="54" t="s">
        <v>325</v>
      </c>
      <c r="C145" s="101">
        <f>C146</f>
        <v>0</v>
      </c>
    </row>
    <row r="146" spans="1:3" ht="15" hidden="1" customHeight="1" x14ac:dyDescent="0.3">
      <c r="A146" s="51" t="s">
        <v>326</v>
      </c>
      <c r="B146" s="51" t="s">
        <v>327</v>
      </c>
      <c r="C146" s="102">
        <f>SUM(D146:U146)</f>
        <v>0</v>
      </c>
    </row>
    <row r="147" spans="1:3" ht="15" hidden="1" customHeight="1" x14ac:dyDescent="0.3">
      <c r="A147" s="54" t="s">
        <v>328</v>
      </c>
      <c r="B147" s="54" t="s">
        <v>329</v>
      </c>
      <c r="C147" s="101">
        <f>C148+C150+C160+C164</f>
        <v>0</v>
      </c>
    </row>
    <row r="148" spans="1:3" ht="15" hidden="1" customHeight="1" x14ac:dyDescent="0.3">
      <c r="A148" s="54" t="s">
        <v>330</v>
      </c>
      <c r="B148" s="54" t="s">
        <v>293</v>
      </c>
      <c r="C148" s="101">
        <f>C149</f>
        <v>0</v>
      </c>
    </row>
    <row r="149" spans="1:3" ht="15" hidden="1" customHeight="1" x14ac:dyDescent="0.3">
      <c r="A149" s="51" t="s">
        <v>331</v>
      </c>
      <c r="B149" s="51" t="s">
        <v>295</v>
      </c>
      <c r="C149" s="102">
        <f>SUM(D149:U149)</f>
        <v>0</v>
      </c>
    </row>
    <row r="150" spans="1:3" ht="15" hidden="1" customHeight="1" x14ac:dyDescent="0.3">
      <c r="A150" s="54" t="s">
        <v>332</v>
      </c>
      <c r="B150" s="54" t="s">
        <v>297</v>
      </c>
      <c r="C150" s="101">
        <f>C151+C152+C153+C154+C155+C156+C157+C158+C159</f>
        <v>0</v>
      </c>
    </row>
    <row r="151" spans="1:3" ht="15" hidden="1" customHeight="1" x14ac:dyDescent="0.3">
      <c r="A151" s="51" t="s">
        <v>333</v>
      </c>
      <c r="B151" s="51" t="s">
        <v>299</v>
      </c>
      <c r="C151" s="102">
        <f t="shared" ref="C151:C159" si="5">SUM(D151:U151)</f>
        <v>0</v>
      </c>
    </row>
    <row r="152" spans="1:3" ht="15" hidden="1" customHeight="1" x14ac:dyDescent="0.3">
      <c r="A152" s="51" t="s">
        <v>334</v>
      </c>
      <c r="B152" s="51" t="s">
        <v>301</v>
      </c>
      <c r="C152" s="102">
        <f t="shared" si="5"/>
        <v>0</v>
      </c>
    </row>
    <row r="153" spans="1:3" ht="15" hidden="1" customHeight="1" x14ac:dyDescent="0.3">
      <c r="A153" s="51" t="s">
        <v>335</v>
      </c>
      <c r="B153" s="51" t="s">
        <v>303</v>
      </c>
      <c r="C153" s="102">
        <f t="shared" si="5"/>
        <v>0</v>
      </c>
    </row>
    <row r="154" spans="1:3" ht="15" hidden="1" customHeight="1" x14ac:dyDescent="0.3">
      <c r="A154" s="51" t="s">
        <v>336</v>
      </c>
      <c r="B154" s="51" t="s">
        <v>305</v>
      </c>
      <c r="C154" s="102">
        <f t="shared" si="5"/>
        <v>0</v>
      </c>
    </row>
    <row r="155" spans="1:3" ht="15" hidden="1" customHeight="1" x14ac:dyDescent="0.3">
      <c r="A155" s="51" t="s">
        <v>337</v>
      </c>
      <c r="B155" s="51" t="s">
        <v>307</v>
      </c>
      <c r="C155" s="102">
        <f t="shared" si="5"/>
        <v>0</v>
      </c>
    </row>
    <row r="156" spans="1:3" ht="15" hidden="1" customHeight="1" x14ac:dyDescent="0.3">
      <c r="A156" s="51" t="s">
        <v>338</v>
      </c>
      <c r="B156" s="51" t="s">
        <v>309</v>
      </c>
      <c r="C156" s="102">
        <f t="shared" si="5"/>
        <v>0</v>
      </c>
    </row>
    <row r="157" spans="1:3" ht="15" hidden="1" customHeight="1" x14ac:dyDescent="0.3">
      <c r="A157" s="51" t="s">
        <v>339</v>
      </c>
      <c r="B157" s="51" t="s">
        <v>311</v>
      </c>
      <c r="C157" s="102">
        <f t="shared" si="5"/>
        <v>0</v>
      </c>
    </row>
    <row r="158" spans="1:3" ht="15" hidden="1" customHeight="1" x14ac:dyDescent="0.3">
      <c r="A158" s="51" t="s">
        <v>340</v>
      </c>
      <c r="B158" s="51" t="s">
        <v>313</v>
      </c>
      <c r="C158" s="102">
        <f t="shared" si="5"/>
        <v>0</v>
      </c>
    </row>
    <row r="159" spans="1:3" ht="15" hidden="1" customHeight="1" x14ac:dyDescent="0.3">
      <c r="A159" s="51" t="s">
        <v>341</v>
      </c>
      <c r="B159" s="51" t="s">
        <v>315</v>
      </c>
      <c r="C159" s="102">
        <f t="shared" si="5"/>
        <v>0</v>
      </c>
    </row>
    <row r="160" spans="1:3" ht="15" hidden="1" customHeight="1" x14ac:dyDescent="0.3">
      <c r="A160" s="54" t="s">
        <v>342</v>
      </c>
      <c r="B160" s="54" t="s">
        <v>317</v>
      </c>
      <c r="C160" s="101">
        <f>C161+C162+C163</f>
        <v>0</v>
      </c>
    </row>
    <row r="161" spans="1:3" ht="15" hidden="1" customHeight="1" x14ac:dyDescent="0.3">
      <c r="A161" s="51" t="s">
        <v>343</v>
      </c>
      <c r="B161" s="51" t="s">
        <v>319</v>
      </c>
      <c r="C161" s="102">
        <f>SUM(D161:U161)</f>
        <v>0</v>
      </c>
    </row>
    <row r="162" spans="1:3" ht="15" hidden="1" customHeight="1" x14ac:dyDescent="0.3">
      <c r="A162" s="51" t="s">
        <v>344</v>
      </c>
      <c r="B162" s="51" t="s">
        <v>321</v>
      </c>
      <c r="C162" s="102">
        <f>SUM(D162:U162)</f>
        <v>0</v>
      </c>
    </row>
    <row r="163" spans="1:3" ht="15" hidden="1" customHeight="1" x14ac:dyDescent="0.3">
      <c r="A163" s="51" t="s">
        <v>345</v>
      </c>
      <c r="B163" s="51" t="s">
        <v>323</v>
      </c>
      <c r="C163" s="102">
        <f>SUM(D163:U163)</f>
        <v>0</v>
      </c>
    </row>
    <row r="164" spans="1:3" ht="15" hidden="1" customHeight="1" x14ac:dyDescent="0.3">
      <c r="A164" s="54" t="s">
        <v>346</v>
      </c>
      <c r="B164" s="54" t="s">
        <v>325</v>
      </c>
      <c r="C164" s="101">
        <f>C165</f>
        <v>0</v>
      </c>
    </row>
    <row r="165" spans="1:3" ht="15" hidden="1" customHeight="1" x14ac:dyDescent="0.3">
      <c r="A165" s="51" t="s">
        <v>347</v>
      </c>
      <c r="B165" s="51" t="s">
        <v>327</v>
      </c>
      <c r="C165" s="102">
        <f>SUM(D165:U165)</f>
        <v>0</v>
      </c>
    </row>
    <row r="166" spans="1:3" ht="15" hidden="1" customHeight="1" x14ac:dyDescent="0.3">
      <c r="A166" s="54" t="s">
        <v>348</v>
      </c>
      <c r="B166" s="54" t="s">
        <v>349</v>
      </c>
      <c r="C166" s="101">
        <f>C167+C171</f>
        <v>0</v>
      </c>
    </row>
    <row r="167" spans="1:3" ht="15" hidden="1" customHeight="1" x14ac:dyDescent="0.3">
      <c r="A167" s="54" t="s">
        <v>350</v>
      </c>
      <c r="B167" s="54" t="s">
        <v>351</v>
      </c>
      <c r="C167" s="101">
        <f>C168+C169+C170</f>
        <v>0</v>
      </c>
    </row>
    <row r="168" spans="1:3" ht="15" hidden="1" customHeight="1" x14ac:dyDescent="0.3">
      <c r="A168" s="51" t="s">
        <v>352</v>
      </c>
      <c r="B168" s="51" t="s">
        <v>353</v>
      </c>
      <c r="C168" s="102">
        <f>SUM(D168:U168)</f>
        <v>0</v>
      </c>
    </row>
    <row r="169" spans="1:3" ht="15" hidden="1" customHeight="1" x14ac:dyDescent="0.3">
      <c r="A169" s="51" t="s">
        <v>354</v>
      </c>
      <c r="B169" s="51" t="s">
        <v>355</v>
      </c>
      <c r="C169" s="102">
        <f>SUM(D169:U169)</f>
        <v>0</v>
      </c>
    </row>
    <row r="170" spans="1:3" ht="15" hidden="1" customHeight="1" x14ac:dyDescent="0.3">
      <c r="A170" s="51" t="s">
        <v>356</v>
      </c>
      <c r="B170" s="51" t="s">
        <v>357</v>
      </c>
      <c r="C170" s="102">
        <f>SUM(D170:U170)</f>
        <v>0</v>
      </c>
    </row>
    <row r="171" spans="1:3" ht="15" hidden="1" customHeight="1" x14ac:dyDescent="0.3">
      <c r="A171" s="54" t="s">
        <v>358</v>
      </c>
      <c r="B171" s="54" t="s">
        <v>359</v>
      </c>
      <c r="C171" s="101">
        <f>C172</f>
        <v>0</v>
      </c>
    </row>
    <row r="172" spans="1:3" ht="15" hidden="1" customHeight="1" x14ac:dyDescent="0.3">
      <c r="A172" s="51" t="s">
        <v>360</v>
      </c>
      <c r="B172" s="51" t="s">
        <v>361</v>
      </c>
      <c r="C172" s="102">
        <f>SUM(D172:U172)</f>
        <v>0</v>
      </c>
    </row>
    <row r="173" spans="1:3" ht="15" hidden="1" customHeight="1" x14ac:dyDescent="0.3">
      <c r="A173" s="54" t="s">
        <v>362</v>
      </c>
      <c r="B173" s="54" t="s">
        <v>363</v>
      </c>
      <c r="C173" s="101">
        <f>C174</f>
        <v>0</v>
      </c>
    </row>
    <row r="174" spans="1:3" ht="15" hidden="1" customHeight="1" x14ac:dyDescent="0.3">
      <c r="A174" s="54" t="s">
        <v>364</v>
      </c>
      <c r="B174" s="54" t="s">
        <v>365</v>
      </c>
      <c r="C174" s="101">
        <f>C175</f>
        <v>0</v>
      </c>
    </row>
    <row r="175" spans="1:3" ht="15" hidden="1" customHeight="1" x14ac:dyDescent="0.3">
      <c r="A175" s="51" t="s">
        <v>366</v>
      </c>
      <c r="B175" s="51" t="s">
        <v>367</v>
      </c>
      <c r="C175" s="102">
        <f>SUM(D175:U175)</f>
        <v>0</v>
      </c>
    </row>
    <row r="176" spans="1:3" ht="15" customHeight="1" x14ac:dyDescent="0.3">
      <c r="A176" s="56"/>
      <c r="B176" s="56"/>
      <c r="C176" s="46"/>
    </row>
  </sheetData>
  <autoFilter ref="A3:C175">
    <filterColumn colId="2">
      <filters>
        <filter val="37.990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78"/>
  <sheetViews>
    <sheetView view="pageBreakPreview" zoomScaleSheetLayoutView="100" workbookViewId="0">
      <pane ySplit="9" topLeftCell="A10" activePane="bottomLeft" state="frozen"/>
      <selection pane="bottomLeft" activeCell="D189" sqref="D189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3.33203125" style="47" bestFit="1" customWidth="1"/>
    <col min="4" max="4" width="29.33203125" style="42" bestFit="1" customWidth="1"/>
    <col min="5" max="16384" width="8.6640625" style="42"/>
  </cols>
  <sheetData>
    <row r="1" spans="1:3" ht="15" customHeight="1" x14ac:dyDescent="0.3">
      <c r="A1" s="287" t="s">
        <v>384</v>
      </c>
      <c r="B1" s="287"/>
      <c r="C1" s="287"/>
    </row>
    <row r="2" spans="1:3" ht="15" customHeight="1" x14ac:dyDescent="0.3">
      <c r="A2" s="289"/>
      <c r="B2" s="289"/>
      <c r="C2" s="289"/>
    </row>
    <row r="3" spans="1:3" ht="33" customHeight="1" x14ac:dyDescent="0.3">
      <c r="A3" s="64" t="s">
        <v>380</v>
      </c>
      <c r="B3" s="64" t="s">
        <v>378</v>
      </c>
      <c r="C3" s="65">
        <f>C4</f>
        <v>12000</v>
      </c>
    </row>
    <row r="4" spans="1:3" ht="15" customHeight="1" x14ac:dyDescent="0.3">
      <c r="A4" s="66" t="s">
        <v>53</v>
      </c>
      <c r="B4" s="66" t="s">
        <v>54</v>
      </c>
      <c r="C4" s="67">
        <f>C5</f>
        <v>12000</v>
      </c>
    </row>
    <row r="5" spans="1:3" ht="15" customHeight="1" x14ac:dyDescent="0.3">
      <c r="A5" s="66" t="s">
        <v>55</v>
      </c>
      <c r="B5" s="66" t="s">
        <v>56</v>
      </c>
      <c r="C5" s="67">
        <f>C6+C124</f>
        <v>12000</v>
      </c>
    </row>
    <row r="6" spans="1:3" ht="15" hidden="1" customHeight="1" x14ac:dyDescent="0.3">
      <c r="A6" s="66" t="s">
        <v>57</v>
      </c>
      <c r="B6" s="66" t="s">
        <v>58</v>
      </c>
      <c r="C6" s="67">
        <f>C7+C29+C47+C54+C108+C115+C117</f>
        <v>0</v>
      </c>
    </row>
    <row r="7" spans="1:3" ht="15" hidden="1" customHeight="1" x14ac:dyDescent="0.3">
      <c r="A7" s="66" t="s">
        <v>59</v>
      </c>
      <c r="B7" s="66" t="s">
        <v>60</v>
      </c>
      <c r="C7" s="67">
        <f>C8+C27</f>
        <v>0</v>
      </c>
    </row>
    <row r="8" spans="1:3" ht="15" hidden="1" customHeight="1" x14ac:dyDescent="0.3">
      <c r="A8" s="66" t="s">
        <v>61</v>
      </c>
      <c r="B8" s="66" t="s">
        <v>62</v>
      </c>
      <c r="C8" s="67">
        <f>C9+C18+C22</f>
        <v>0</v>
      </c>
    </row>
    <row r="9" spans="1:3" ht="15" hidden="1" customHeight="1" x14ac:dyDescent="0.3">
      <c r="A9" s="62" t="s">
        <v>63</v>
      </c>
      <c r="B9" s="62" t="s">
        <v>64</v>
      </c>
      <c r="C9" s="63">
        <f>C10+C11+C12+C13+C14+C15+C16+C17</f>
        <v>0</v>
      </c>
    </row>
    <row r="10" spans="1:3" ht="15" hidden="1" customHeight="1" x14ac:dyDescent="0.3">
      <c r="A10" s="51" t="s">
        <v>65</v>
      </c>
      <c r="B10" s="51" t="s">
        <v>18</v>
      </c>
      <c r="C10" s="52">
        <f t="shared" ref="C10:C17" si="0">SUM(E10:AC10)</f>
        <v>0</v>
      </c>
    </row>
    <row r="11" spans="1:3" ht="15" hidden="1" customHeight="1" x14ac:dyDescent="0.3">
      <c r="A11" s="51" t="s">
        <v>66</v>
      </c>
      <c r="B11" s="51" t="s">
        <v>67</v>
      </c>
      <c r="C11" s="52">
        <f t="shared" si="0"/>
        <v>0</v>
      </c>
    </row>
    <row r="12" spans="1:3" ht="15" hidden="1" customHeight="1" x14ac:dyDescent="0.3">
      <c r="A12" s="51" t="s">
        <v>68</v>
      </c>
      <c r="B12" s="51" t="s">
        <v>69</v>
      </c>
      <c r="C12" s="52">
        <f t="shared" si="0"/>
        <v>0</v>
      </c>
    </row>
    <row r="13" spans="1:3" ht="15" hidden="1" customHeight="1" x14ac:dyDescent="0.3">
      <c r="A13" s="51" t="s">
        <v>70</v>
      </c>
      <c r="B13" s="51" t="s">
        <v>71</v>
      </c>
      <c r="C13" s="52">
        <f t="shared" si="0"/>
        <v>0</v>
      </c>
    </row>
    <row r="14" spans="1:3" ht="15" hidden="1" customHeight="1" x14ac:dyDescent="0.3">
      <c r="A14" s="51" t="s">
        <v>72</v>
      </c>
      <c r="B14" s="51" t="s">
        <v>73</v>
      </c>
      <c r="C14" s="52">
        <f t="shared" si="0"/>
        <v>0</v>
      </c>
    </row>
    <row r="15" spans="1:3" ht="15" hidden="1" customHeight="1" x14ac:dyDescent="0.3">
      <c r="A15" s="51" t="s">
        <v>74</v>
      </c>
      <c r="B15" s="51" t="s">
        <v>75</v>
      </c>
      <c r="C15" s="52">
        <f t="shared" si="0"/>
        <v>0</v>
      </c>
    </row>
    <row r="16" spans="1:3" ht="15" hidden="1" customHeight="1" x14ac:dyDescent="0.3">
      <c r="A16" s="51" t="s">
        <v>76</v>
      </c>
      <c r="B16" s="51" t="s">
        <v>77</v>
      </c>
      <c r="C16" s="52">
        <f t="shared" si="0"/>
        <v>0</v>
      </c>
    </row>
    <row r="17" spans="1:3" ht="15" hidden="1" customHeight="1" x14ac:dyDescent="0.3">
      <c r="A17" s="51" t="s">
        <v>78</v>
      </c>
      <c r="B17" s="51" t="s">
        <v>79</v>
      </c>
      <c r="C17" s="52">
        <f t="shared" si="0"/>
        <v>0</v>
      </c>
    </row>
    <row r="18" spans="1:3" ht="15" hidden="1" customHeight="1" x14ac:dyDescent="0.3">
      <c r="A18" s="54" t="s">
        <v>80</v>
      </c>
      <c r="B18" s="54" t="s">
        <v>81</v>
      </c>
      <c r="C18" s="55">
        <f>C19+C20+C21</f>
        <v>0</v>
      </c>
    </row>
    <row r="19" spans="1:3" ht="15" hidden="1" customHeight="1" x14ac:dyDescent="0.3">
      <c r="A19" s="51" t="s">
        <v>82</v>
      </c>
      <c r="B19" s="51" t="s">
        <v>83</v>
      </c>
      <c r="C19" s="52">
        <f>SUM(E19:AC19)</f>
        <v>0</v>
      </c>
    </row>
    <row r="20" spans="1:3" ht="15" hidden="1" customHeight="1" x14ac:dyDescent="0.3">
      <c r="A20" s="51" t="s">
        <v>84</v>
      </c>
      <c r="B20" s="51" t="s">
        <v>85</v>
      </c>
      <c r="C20" s="52">
        <f>SUM(E20:AC20)</f>
        <v>0</v>
      </c>
    </row>
    <row r="21" spans="1:3" ht="15" hidden="1" customHeight="1" x14ac:dyDescent="0.3">
      <c r="A21" s="51" t="s">
        <v>86</v>
      </c>
      <c r="B21" s="51" t="s">
        <v>87</v>
      </c>
      <c r="C21" s="52">
        <f>SUM(E21:AC21)</f>
        <v>0</v>
      </c>
    </row>
    <row r="22" spans="1:3" ht="15" hidden="1" customHeight="1" x14ac:dyDescent="0.3">
      <c r="A22" s="54" t="s">
        <v>88</v>
      </c>
      <c r="B22" s="54" t="s">
        <v>89</v>
      </c>
      <c r="C22" s="55">
        <f>C23+C24+C25+C26</f>
        <v>0</v>
      </c>
    </row>
    <row r="23" spans="1:3" ht="15" hidden="1" customHeight="1" x14ac:dyDescent="0.3">
      <c r="A23" s="51" t="s">
        <v>90</v>
      </c>
      <c r="B23" s="51" t="s">
        <v>91</v>
      </c>
      <c r="C23" s="52">
        <f>SUM(E23:AC23)</f>
        <v>0</v>
      </c>
    </row>
    <row r="24" spans="1:3" ht="15" hidden="1" customHeight="1" x14ac:dyDescent="0.3">
      <c r="A24" s="51" t="s">
        <v>92</v>
      </c>
      <c r="B24" s="51" t="s">
        <v>93</v>
      </c>
      <c r="C24" s="52">
        <f>SUM(E24:AC24)</f>
        <v>0</v>
      </c>
    </row>
    <row r="25" spans="1:3" ht="15" hidden="1" customHeight="1" x14ac:dyDescent="0.3">
      <c r="A25" s="51" t="s">
        <v>94</v>
      </c>
      <c r="B25" s="51" t="s">
        <v>95</v>
      </c>
      <c r="C25" s="52">
        <f>SUM(E25:AC25)</f>
        <v>0</v>
      </c>
    </row>
    <row r="26" spans="1:3" ht="15" hidden="1" customHeight="1" x14ac:dyDescent="0.3">
      <c r="A26" s="51" t="s">
        <v>96</v>
      </c>
      <c r="B26" s="51" t="s">
        <v>97</v>
      </c>
      <c r="C26" s="52">
        <f>SUM(E26:AC26)</f>
        <v>0</v>
      </c>
    </row>
    <row r="27" spans="1:3" ht="15" hidden="1" customHeight="1" x14ac:dyDescent="0.3">
      <c r="A27" s="54" t="s">
        <v>98</v>
      </c>
      <c r="B27" s="54" t="s">
        <v>99</v>
      </c>
      <c r="C27" s="55">
        <f>C28</f>
        <v>0</v>
      </c>
    </row>
    <row r="28" spans="1:3" ht="15" hidden="1" customHeight="1" x14ac:dyDescent="0.3">
      <c r="A28" s="51" t="s">
        <v>100</v>
      </c>
      <c r="B28" s="51" t="s">
        <v>101</v>
      </c>
      <c r="C28" s="52">
        <v>0</v>
      </c>
    </row>
    <row r="29" spans="1:3" ht="15" hidden="1" customHeight="1" x14ac:dyDescent="0.3">
      <c r="A29" s="54" t="s">
        <v>102</v>
      </c>
      <c r="B29" s="54" t="s">
        <v>48</v>
      </c>
      <c r="C29" s="55">
        <f>C30</f>
        <v>0</v>
      </c>
    </row>
    <row r="30" spans="1:3" ht="15" hidden="1" customHeight="1" x14ac:dyDescent="0.3">
      <c r="A30" s="54" t="s">
        <v>103</v>
      </c>
      <c r="B30" s="54" t="s">
        <v>48</v>
      </c>
      <c r="C30" s="55">
        <f>C31+C32+C33+C34+C35+C36+C37+C38+C39+C40+C41+C42+C43+C44+C45+C46</f>
        <v>0</v>
      </c>
    </row>
    <row r="31" spans="1:3" ht="15" hidden="1" customHeight="1" x14ac:dyDescent="0.3">
      <c r="A31" s="51" t="s">
        <v>104</v>
      </c>
      <c r="B31" s="51" t="s">
        <v>105</v>
      </c>
      <c r="C31" s="53">
        <v>0</v>
      </c>
    </row>
    <row r="32" spans="1:3" ht="15" hidden="1" customHeight="1" x14ac:dyDescent="0.3">
      <c r="A32" s="51" t="s">
        <v>106</v>
      </c>
      <c r="B32" s="51" t="s">
        <v>107</v>
      </c>
      <c r="C32" s="52">
        <f t="shared" ref="C32:C45" si="1">SUM(E32:AC32)</f>
        <v>0</v>
      </c>
    </row>
    <row r="33" spans="1:3" ht="15" hidden="1" customHeight="1" x14ac:dyDescent="0.3">
      <c r="A33" s="51" t="s">
        <v>108</v>
      </c>
      <c r="B33" s="51" t="s">
        <v>109</v>
      </c>
      <c r="C33" s="52">
        <v>0</v>
      </c>
    </row>
    <row r="34" spans="1:3" ht="15" hidden="1" customHeight="1" x14ac:dyDescent="0.3">
      <c r="A34" s="51" t="s">
        <v>110</v>
      </c>
      <c r="B34" s="51" t="s">
        <v>111</v>
      </c>
      <c r="C34" s="52">
        <f t="shared" si="1"/>
        <v>0</v>
      </c>
    </row>
    <row r="35" spans="1:3" ht="15" hidden="1" customHeight="1" x14ac:dyDescent="0.3">
      <c r="A35" s="51" t="s">
        <v>112</v>
      </c>
      <c r="B35" s="51" t="s">
        <v>113</v>
      </c>
      <c r="C35" s="52">
        <f t="shared" si="1"/>
        <v>0</v>
      </c>
    </row>
    <row r="36" spans="1:3" ht="15" hidden="1" customHeight="1" x14ac:dyDescent="0.3">
      <c r="A36" s="51" t="s">
        <v>114</v>
      </c>
      <c r="B36" s="51" t="s">
        <v>115</v>
      </c>
      <c r="C36" s="52">
        <f t="shared" si="1"/>
        <v>0</v>
      </c>
    </row>
    <row r="37" spans="1:3" ht="15" hidden="1" customHeight="1" x14ac:dyDescent="0.3">
      <c r="A37" s="51" t="s">
        <v>116</v>
      </c>
      <c r="B37" s="51" t="s">
        <v>117</v>
      </c>
      <c r="C37" s="52">
        <f t="shared" si="1"/>
        <v>0</v>
      </c>
    </row>
    <row r="38" spans="1:3" ht="15" hidden="1" customHeight="1" x14ac:dyDescent="0.3">
      <c r="A38" s="51" t="s">
        <v>118</v>
      </c>
      <c r="B38" s="51" t="s">
        <v>119</v>
      </c>
      <c r="C38" s="52">
        <f t="shared" si="1"/>
        <v>0</v>
      </c>
    </row>
    <row r="39" spans="1:3" ht="15" hidden="1" customHeight="1" x14ac:dyDescent="0.3">
      <c r="A39" s="51" t="s">
        <v>120</v>
      </c>
      <c r="B39" s="51" t="s">
        <v>121</v>
      </c>
      <c r="C39" s="52">
        <f t="shared" si="1"/>
        <v>0</v>
      </c>
    </row>
    <row r="40" spans="1:3" ht="15" hidden="1" customHeight="1" x14ac:dyDescent="0.3">
      <c r="A40" s="51" t="s">
        <v>122</v>
      </c>
      <c r="B40" s="51" t="s">
        <v>123</v>
      </c>
      <c r="C40" s="52">
        <f t="shared" si="1"/>
        <v>0</v>
      </c>
    </row>
    <row r="41" spans="1:3" ht="15" hidden="1" customHeight="1" x14ac:dyDescent="0.3">
      <c r="A41" s="51" t="s">
        <v>124</v>
      </c>
      <c r="B41" s="51" t="s">
        <v>125</v>
      </c>
      <c r="C41" s="52">
        <f t="shared" si="1"/>
        <v>0</v>
      </c>
    </row>
    <row r="42" spans="1:3" ht="15" hidden="1" customHeight="1" x14ac:dyDescent="0.3">
      <c r="A42" s="51" t="s">
        <v>126</v>
      </c>
      <c r="B42" s="51" t="s">
        <v>127</v>
      </c>
      <c r="C42" s="52">
        <f t="shared" si="1"/>
        <v>0</v>
      </c>
    </row>
    <row r="43" spans="1:3" ht="15" hidden="1" customHeight="1" x14ac:dyDescent="0.3">
      <c r="A43" s="51" t="s">
        <v>128</v>
      </c>
      <c r="B43" s="51" t="s">
        <v>129</v>
      </c>
      <c r="C43" s="52">
        <f t="shared" si="1"/>
        <v>0</v>
      </c>
    </row>
    <row r="44" spans="1:3" ht="15" hidden="1" customHeight="1" x14ac:dyDescent="0.3">
      <c r="A44" s="51" t="s">
        <v>130</v>
      </c>
      <c r="B44" s="51" t="s">
        <v>131</v>
      </c>
      <c r="C44" s="52">
        <f t="shared" si="1"/>
        <v>0</v>
      </c>
    </row>
    <row r="45" spans="1:3" ht="15" hidden="1" customHeight="1" x14ac:dyDescent="0.3">
      <c r="A45" s="51" t="s">
        <v>132</v>
      </c>
      <c r="B45" s="51" t="s">
        <v>133</v>
      </c>
      <c r="C45" s="52">
        <f t="shared" si="1"/>
        <v>0</v>
      </c>
    </row>
    <row r="46" spans="1:3" ht="15" hidden="1" customHeight="1" x14ac:dyDescent="0.3">
      <c r="A46" s="51" t="s">
        <v>134</v>
      </c>
      <c r="B46" s="51" t="s">
        <v>135</v>
      </c>
      <c r="C46" s="53">
        <v>0</v>
      </c>
    </row>
    <row r="47" spans="1:3" ht="15" hidden="1" customHeight="1" x14ac:dyDescent="0.3">
      <c r="A47" s="54" t="s">
        <v>136</v>
      </c>
      <c r="B47" s="54" t="s">
        <v>137</v>
      </c>
      <c r="C47" s="55">
        <f>C48+C52</f>
        <v>0</v>
      </c>
    </row>
    <row r="48" spans="1:3" ht="15" hidden="1" customHeight="1" x14ac:dyDescent="0.3">
      <c r="A48" s="54" t="s">
        <v>138</v>
      </c>
      <c r="B48" s="54" t="s">
        <v>139</v>
      </c>
      <c r="C48" s="55">
        <f>C49+C50+C51</f>
        <v>0</v>
      </c>
    </row>
    <row r="49" spans="1:3" ht="15" hidden="1" customHeight="1" x14ac:dyDescent="0.3">
      <c r="A49" s="51" t="s">
        <v>140</v>
      </c>
      <c r="B49" s="51" t="s">
        <v>141</v>
      </c>
      <c r="C49" s="52">
        <f>SUM(E49:AC49)</f>
        <v>0</v>
      </c>
    </row>
    <row r="50" spans="1:3" ht="15" hidden="1" customHeight="1" x14ac:dyDescent="0.3">
      <c r="A50" s="51" t="s">
        <v>142</v>
      </c>
      <c r="B50" s="51" t="s">
        <v>143</v>
      </c>
      <c r="C50" s="52">
        <f>SUM(E50:AC50)</f>
        <v>0</v>
      </c>
    </row>
    <row r="51" spans="1:3" ht="15" hidden="1" customHeight="1" x14ac:dyDescent="0.3">
      <c r="A51" s="51" t="s">
        <v>144</v>
      </c>
      <c r="B51" s="51" t="s">
        <v>145</v>
      </c>
      <c r="C51" s="52">
        <f>SUM(E51:AC51)</f>
        <v>0</v>
      </c>
    </row>
    <row r="52" spans="1:3" ht="15" hidden="1" customHeight="1" x14ac:dyDescent="0.3">
      <c r="A52" s="54" t="s">
        <v>146</v>
      </c>
      <c r="B52" s="54" t="s">
        <v>99</v>
      </c>
      <c r="C52" s="55">
        <f>C53</f>
        <v>0</v>
      </c>
    </row>
    <row r="53" spans="1:3" ht="15" hidden="1" customHeight="1" x14ac:dyDescent="0.3">
      <c r="A53" s="51" t="s">
        <v>147</v>
      </c>
      <c r="B53" s="51" t="s">
        <v>148</v>
      </c>
      <c r="C53" s="52">
        <f>SUM(E53:AC53)</f>
        <v>0</v>
      </c>
    </row>
    <row r="54" spans="1:3" ht="15" hidden="1" customHeight="1" x14ac:dyDescent="0.3">
      <c r="A54" s="54" t="s">
        <v>149</v>
      </c>
      <c r="B54" s="54" t="s">
        <v>150</v>
      </c>
      <c r="C54" s="55">
        <f>C55+C60+C65+C74+C105</f>
        <v>0</v>
      </c>
    </row>
    <row r="55" spans="1:3" ht="15" hidden="1" customHeight="1" x14ac:dyDescent="0.3">
      <c r="A55" s="54" t="s">
        <v>151</v>
      </c>
      <c r="B55" s="54" t="s">
        <v>152</v>
      </c>
      <c r="C55" s="55">
        <f>C56+C57+C58+C59</f>
        <v>0</v>
      </c>
    </row>
    <row r="56" spans="1:3" ht="15" hidden="1" customHeight="1" x14ac:dyDescent="0.3">
      <c r="A56" s="51" t="s">
        <v>153</v>
      </c>
      <c r="B56" s="51" t="s">
        <v>154</v>
      </c>
      <c r="C56" s="53">
        <v>0</v>
      </c>
    </row>
    <row r="57" spans="1:3" ht="15" hidden="1" customHeight="1" x14ac:dyDescent="0.3">
      <c r="A57" s="51" t="s">
        <v>155</v>
      </c>
      <c r="B57" s="51" t="s">
        <v>156</v>
      </c>
      <c r="C57" s="53">
        <v>0</v>
      </c>
    </row>
    <row r="58" spans="1:3" ht="15" hidden="1" customHeight="1" x14ac:dyDescent="0.3">
      <c r="A58" s="51" t="s">
        <v>157</v>
      </c>
      <c r="B58" s="51" t="s">
        <v>158</v>
      </c>
      <c r="C58" s="52">
        <f>SUM(E58:AC58)</f>
        <v>0</v>
      </c>
    </row>
    <row r="59" spans="1:3" ht="15" hidden="1" customHeight="1" x14ac:dyDescent="0.3">
      <c r="A59" s="51" t="s">
        <v>159</v>
      </c>
      <c r="B59" s="51" t="s">
        <v>160</v>
      </c>
      <c r="C59" s="52">
        <f>SUM(E59:AC59)</f>
        <v>0</v>
      </c>
    </row>
    <row r="60" spans="1:3" ht="15" hidden="1" customHeight="1" x14ac:dyDescent="0.3">
      <c r="A60" s="54" t="s">
        <v>161</v>
      </c>
      <c r="B60" s="54" t="s">
        <v>162</v>
      </c>
      <c r="C60" s="55">
        <f>C61+C62+C63+C64</f>
        <v>0</v>
      </c>
    </row>
    <row r="61" spans="1:3" ht="15" hidden="1" customHeight="1" x14ac:dyDescent="0.3">
      <c r="A61" s="51" t="s">
        <v>163</v>
      </c>
      <c r="B61" s="51" t="s">
        <v>164</v>
      </c>
      <c r="C61" s="52">
        <f>SUM(E61:AC61)</f>
        <v>0</v>
      </c>
    </row>
    <row r="62" spans="1:3" ht="15" hidden="1" customHeight="1" x14ac:dyDescent="0.3">
      <c r="A62" s="51" t="s">
        <v>165</v>
      </c>
      <c r="B62" s="51" t="s">
        <v>166</v>
      </c>
      <c r="C62" s="52">
        <f>SUM(E62:AC62)</f>
        <v>0</v>
      </c>
    </row>
    <row r="63" spans="1:3" ht="15" hidden="1" customHeight="1" x14ac:dyDescent="0.3">
      <c r="A63" s="51" t="s">
        <v>167</v>
      </c>
      <c r="B63" s="51" t="s">
        <v>168</v>
      </c>
      <c r="C63" s="52">
        <f>SUM(E63:AC63)</f>
        <v>0</v>
      </c>
    </row>
    <row r="64" spans="1:3" ht="15" hidden="1" customHeight="1" x14ac:dyDescent="0.3">
      <c r="A64" s="51" t="s">
        <v>169</v>
      </c>
      <c r="B64" s="51" t="s">
        <v>170</v>
      </c>
      <c r="C64" s="53">
        <v>0</v>
      </c>
    </row>
    <row r="65" spans="1:3" ht="15" hidden="1" customHeight="1" x14ac:dyDescent="0.3">
      <c r="A65" s="54" t="s">
        <v>171</v>
      </c>
      <c r="B65" s="54" t="s">
        <v>172</v>
      </c>
      <c r="C65" s="55">
        <f>C66+C67+C68+C69+C70+C71+C72+C73</f>
        <v>0</v>
      </c>
    </row>
    <row r="66" spans="1:3" ht="15" hidden="1" customHeight="1" x14ac:dyDescent="0.3">
      <c r="A66" s="51" t="s">
        <v>173</v>
      </c>
      <c r="B66" s="51" t="s">
        <v>174</v>
      </c>
      <c r="C66" s="52">
        <f t="shared" ref="C66:C73" si="2">SUM(E66:AC66)</f>
        <v>0</v>
      </c>
    </row>
    <row r="67" spans="1:3" ht="15" hidden="1" customHeight="1" x14ac:dyDescent="0.3">
      <c r="A67" s="51" t="s">
        <v>175</v>
      </c>
      <c r="B67" s="51" t="s">
        <v>176</v>
      </c>
      <c r="C67" s="52">
        <f t="shared" si="2"/>
        <v>0</v>
      </c>
    </row>
    <row r="68" spans="1:3" ht="15" hidden="1" customHeight="1" x14ac:dyDescent="0.3">
      <c r="A68" s="51" t="s">
        <v>177</v>
      </c>
      <c r="B68" s="51" t="s">
        <v>178</v>
      </c>
      <c r="C68" s="52">
        <f t="shared" si="2"/>
        <v>0</v>
      </c>
    </row>
    <row r="69" spans="1:3" ht="15" hidden="1" customHeight="1" x14ac:dyDescent="0.3">
      <c r="A69" s="51" t="s">
        <v>179</v>
      </c>
      <c r="B69" s="51" t="s">
        <v>180</v>
      </c>
      <c r="C69" s="52">
        <f t="shared" si="2"/>
        <v>0</v>
      </c>
    </row>
    <row r="70" spans="1:3" ht="15" hidden="1" customHeight="1" x14ac:dyDescent="0.3">
      <c r="A70" s="51" t="s">
        <v>181</v>
      </c>
      <c r="B70" s="51" t="s">
        <v>182</v>
      </c>
      <c r="C70" s="52">
        <f t="shared" si="2"/>
        <v>0</v>
      </c>
    </row>
    <row r="71" spans="1:3" ht="15" hidden="1" customHeight="1" x14ac:dyDescent="0.3">
      <c r="A71" s="51" t="s">
        <v>183</v>
      </c>
      <c r="B71" s="51" t="s">
        <v>184</v>
      </c>
      <c r="C71" s="52">
        <f t="shared" si="2"/>
        <v>0</v>
      </c>
    </row>
    <row r="72" spans="1:3" ht="15" hidden="1" customHeight="1" x14ac:dyDescent="0.3">
      <c r="A72" s="51" t="s">
        <v>185</v>
      </c>
      <c r="B72" s="51" t="s">
        <v>186</v>
      </c>
      <c r="C72" s="52">
        <f t="shared" si="2"/>
        <v>0</v>
      </c>
    </row>
    <row r="73" spans="1:3" ht="15" hidden="1" customHeight="1" x14ac:dyDescent="0.3">
      <c r="A73" s="51" t="s">
        <v>187</v>
      </c>
      <c r="B73" s="51" t="s">
        <v>188</v>
      </c>
      <c r="C73" s="52">
        <f t="shared" si="2"/>
        <v>0</v>
      </c>
    </row>
    <row r="74" spans="1:3" ht="15" hidden="1" customHeight="1" x14ac:dyDescent="0.3">
      <c r="A74" s="54" t="s">
        <v>189</v>
      </c>
      <c r="B74" s="54" t="s">
        <v>47</v>
      </c>
      <c r="C74" s="55">
        <f>+C75+C76+C77+C78+C79+C80+C81+C82+C83+C84+C85+C86+C87+C88+C89+C90+C91+C92+C93+C94+C95+C96+C97+C98+C99+C100+C101+C102+C103+C104</f>
        <v>0</v>
      </c>
    </row>
    <row r="75" spans="1:3" ht="15" hidden="1" customHeight="1" x14ac:dyDescent="0.3">
      <c r="A75" s="51" t="s">
        <v>190</v>
      </c>
      <c r="B75" s="51" t="s">
        <v>191</v>
      </c>
      <c r="C75" s="53">
        <v>0</v>
      </c>
    </row>
    <row r="76" spans="1:3" ht="15" hidden="1" customHeight="1" x14ac:dyDescent="0.3">
      <c r="A76" s="51" t="s">
        <v>192</v>
      </c>
      <c r="B76" s="51" t="s">
        <v>193</v>
      </c>
      <c r="C76" s="52">
        <f t="shared" ref="C76:C103" si="3">SUM(E76:AC76)</f>
        <v>0</v>
      </c>
    </row>
    <row r="77" spans="1:3" ht="15" hidden="1" customHeight="1" x14ac:dyDescent="0.3">
      <c r="A77" s="51" t="s">
        <v>194</v>
      </c>
      <c r="B77" s="51" t="s">
        <v>195</v>
      </c>
      <c r="C77" s="52">
        <f t="shared" si="3"/>
        <v>0</v>
      </c>
    </row>
    <row r="78" spans="1:3" ht="15" hidden="1" customHeight="1" x14ac:dyDescent="0.3">
      <c r="A78" s="51" t="s">
        <v>196</v>
      </c>
      <c r="B78" s="51" t="s">
        <v>197</v>
      </c>
      <c r="C78" s="52">
        <f t="shared" si="3"/>
        <v>0</v>
      </c>
    </row>
    <row r="79" spans="1:3" ht="15" hidden="1" customHeight="1" x14ac:dyDescent="0.3">
      <c r="A79" s="51" t="s">
        <v>198</v>
      </c>
      <c r="B79" s="51" t="s">
        <v>199</v>
      </c>
      <c r="C79" s="52">
        <f t="shared" si="3"/>
        <v>0</v>
      </c>
    </row>
    <row r="80" spans="1:3" ht="15" hidden="1" customHeight="1" x14ac:dyDescent="0.3">
      <c r="A80" s="51" t="s">
        <v>200</v>
      </c>
      <c r="B80" s="51" t="s">
        <v>201</v>
      </c>
      <c r="C80" s="52">
        <v>0</v>
      </c>
    </row>
    <row r="81" spans="1:3" ht="15" hidden="1" customHeight="1" x14ac:dyDescent="0.3">
      <c r="A81" s="51" t="s">
        <v>202</v>
      </c>
      <c r="B81" s="51" t="s">
        <v>203</v>
      </c>
      <c r="C81" s="52">
        <f t="shared" si="3"/>
        <v>0</v>
      </c>
    </row>
    <row r="82" spans="1:3" ht="15" hidden="1" customHeight="1" x14ac:dyDescent="0.3">
      <c r="A82" s="51" t="s">
        <v>204</v>
      </c>
      <c r="B82" s="51" t="s">
        <v>205</v>
      </c>
      <c r="C82" s="52">
        <f t="shared" si="3"/>
        <v>0</v>
      </c>
    </row>
    <row r="83" spans="1:3" ht="15" hidden="1" customHeight="1" x14ac:dyDescent="0.3">
      <c r="A83" s="51" t="s">
        <v>206</v>
      </c>
      <c r="B83" s="51" t="s">
        <v>207</v>
      </c>
      <c r="C83" s="52">
        <f t="shared" si="3"/>
        <v>0</v>
      </c>
    </row>
    <row r="84" spans="1:3" ht="15" hidden="1" customHeight="1" x14ac:dyDescent="0.3">
      <c r="A84" s="51" t="s">
        <v>208</v>
      </c>
      <c r="B84" s="51" t="s">
        <v>209</v>
      </c>
      <c r="C84" s="52">
        <f t="shared" si="3"/>
        <v>0</v>
      </c>
    </row>
    <row r="85" spans="1:3" ht="15" hidden="1" customHeight="1" x14ac:dyDescent="0.3">
      <c r="A85" s="51" t="s">
        <v>210</v>
      </c>
      <c r="B85" s="51" t="s">
        <v>211</v>
      </c>
      <c r="C85" s="52">
        <v>0</v>
      </c>
    </row>
    <row r="86" spans="1:3" ht="15" hidden="1" customHeight="1" x14ac:dyDescent="0.3">
      <c r="A86" s="51" t="s">
        <v>212</v>
      </c>
      <c r="B86" s="51" t="s">
        <v>213</v>
      </c>
      <c r="C86" s="52">
        <f t="shared" si="3"/>
        <v>0</v>
      </c>
    </row>
    <row r="87" spans="1:3" ht="15" hidden="1" customHeight="1" x14ac:dyDescent="0.3">
      <c r="A87" s="51" t="s">
        <v>214</v>
      </c>
      <c r="B87" s="51" t="s">
        <v>215</v>
      </c>
      <c r="C87" s="52">
        <f t="shared" si="3"/>
        <v>0</v>
      </c>
    </row>
    <row r="88" spans="1:3" ht="15" hidden="1" customHeight="1" x14ac:dyDescent="0.3">
      <c r="A88" s="51" t="s">
        <v>216</v>
      </c>
      <c r="B88" s="51" t="s">
        <v>217</v>
      </c>
      <c r="C88" s="52">
        <f t="shared" si="3"/>
        <v>0</v>
      </c>
    </row>
    <row r="89" spans="1:3" ht="15" hidden="1" customHeight="1" x14ac:dyDescent="0.3">
      <c r="A89" s="51" t="s">
        <v>218</v>
      </c>
      <c r="B89" s="51" t="s">
        <v>219</v>
      </c>
      <c r="C89" s="52">
        <f t="shared" si="3"/>
        <v>0</v>
      </c>
    </row>
    <row r="90" spans="1:3" ht="15" hidden="1" customHeight="1" x14ac:dyDescent="0.3">
      <c r="A90" s="51" t="s">
        <v>220</v>
      </c>
      <c r="B90" s="51" t="s">
        <v>221</v>
      </c>
      <c r="C90" s="52">
        <f t="shared" si="3"/>
        <v>0</v>
      </c>
    </row>
    <row r="91" spans="1:3" ht="15" hidden="1" customHeight="1" x14ac:dyDescent="0.3">
      <c r="A91" s="51" t="s">
        <v>222</v>
      </c>
      <c r="B91" s="51" t="s">
        <v>223</v>
      </c>
      <c r="C91" s="52">
        <f t="shared" si="3"/>
        <v>0</v>
      </c>
    </row>
    <row r="92" spans="1:3" ht="15" hidden="1" customHeight="1" x14ac:dyDescent="0.3">
      <c r="A92" s="51" t="s">
        <v>224</v>
      </c>
      <c r="B92" s="51" t="s">
        <v>225</v>
      </c>
      <c r="C92" s="52">
        <f t="shared" si="3"/>
        <v>0</v>
      </c>
    </row>
    <row r="93" spans="1:3" ht="15" hidden="1" customHeight="1" x14ac:dyDescent="0.3">
      <c r="A93" s="51" t="s">
        <v>226</v>
      </c>
      <c r="B93" s="51" t="s">
        <v>227</v>
      </c>
      <c r="C93" s="52">
        <f t="shared" si="3"/>
        <v>0</v>
      </c>
    </row>
    <row r="94" spans="1:3" ht="15" hidden="1" customHeight="1" x14ac:dyDescent="0.3">
      <c r="A94" s="51" t="s">
        <v>228</v>
      </c>
      <c r="B94" s="51" t="s">
        <v>229</v>
      </c>
      <c r="C94" s="52">
        <f t="shared" si="3"/>
        <v>0</v>
      </c>
    </row>
    <row r="95" spans="1:3" ht="15" hidden="1" customHeight="1" x14ac:dyDescent="0.3">
      <c r="A95" s="51" t="s">
        <v>230</v>
      </c>
      <c r="B95" s="51" t="s">
        <v>231</v>
      </c>
      <c r="C95" s="52">
        <f t="shared" si="3"/>
        <v>0</v>
      </c>
    </row>
    <row r="96" spans="1:3" ht="15" hidden="1" customHeight="1" x14ac:dyDescent="0.3">
      <c r="A96" s="51" t="s">
        <v>232</v>
      </c>
      <c r="B96" s="51" t="s">
        <v>233</v>
      </c>
      <c r="C96" s="52">
        <f t="shared" si="3"/>
        <v>0</v>
      </c>
    </row>
    <row r="97" spans="1:3" ht="15" hidden="1" customHeight="1" x14ac:dyDescent="0.3">
      <c r="A97" s="51" t="s">
        <v>234</v>
      </c>
      <c r="B97" s="51" t="s">
        <v>235</v>
      </c>
      <c r="C97" s="52">
        <f t="shared" si="3"/>
        <v>0</v>
      </c>
    </row>
    <row r="98" spans="1:3" ht="15" hidden="1" customHeight="1" x14ac:dyDescent="0.3">
      <c r="A98" s="51" t="s">
        <v>236</v>
      </c>
      <c r="B98" s="51" t="s">
        <v>237</v>
      </c>
      <c r="C98" s="52">
        <f t="shared" si="3"/>
        <v>0</v>
      </c>
    </row>
    <row r="99" spans="1:3" ht="15" hidden="1" customHeight="1" x14ac:dyDescent="0.3">
      <c r="A99" s="51" t="s">
        <v>238</v>
      </c>
      <c r="B99" s="51" t="s">
        <v>239</v>
      </c>
      <c r="C99" s="52">
        <f t="shared" si="3"/>
        <v>0</v>
      </c>
    </row>
    <row r="100" spans="1:3" ht="15" hidden="1" customHeight="1" x14ac:dyDescent="0.3">
      <c r="A100" s="51" t="s">
        <v>240</v>
      </c>
      <c r="B100" s="51" t="s">
        <v>241</v>
      </c>
      <c r="C100" s="52">
        <f t="shared" si="3"/>
        <v>0</v>
      </c>
    </row>
    <row r="101" spans="1:3" ht="15" hidden="1" customHeight="1" x14ac:dyDescent="0.3">
      <c r="A101" s="51" t="s">
        <v>242</v>
      </c>
      <c r="B101" s="51" t="s">
        <v>243</v>
      </c>
      <c r="C101" s="52">
        <f t="shared" si="3"/>
        <v>0</v>
      </c>
    </row>
    <row r="102" spans="1:3" ht="15" hidden="1" customHeight="1" x14ac:dyDescent="0.3">
      <c r="A102" s="51" t="s">
        <v>244</v>
      </c>
      <c r="B102" s="51" t="s">
        <v>45</v>
      </c>
      <c r="C102" s="52">
        <f t="shared" si="3"/>
        <v>0</v>
      </c>
    </row>
    <row r="103" spans="1:3" ht="15" hidden="1" customHeight="1" x14ac:dyDescent="0.3">
      <c r="A103" s="51" t="s">
        <v>245</v>
      </c>
      <c r="B103" s="51" t="s">
        <v>246</v>
      </c>
      <c r="C103" s="52">
        <f t="shared" si="3"/>
        <v>0</v>
      </c>
    </row>
    <row r="104" spans="1:3" ht="15" hidden="1" customHeight="1" x14ac:dyDescent="0.3">
      <c r="A104" s="51" t="s">
        <v>247</v>
      </c>
      <c r="B104" s="51" t="s">
        <v>248</v>
      </c>
      <c r="C104" s="53">
        <v>0</v>
      </c>
    </row>
    <row r="105" spans="1:3" ht="15" hidden="1" customHeight="1" x14ac:dyDescent="0.3">
      <c r="A105" s="54" t="s">
        <v>249</v>
      </c>
      <c r="B105" s="54" t="s">
        <v>250</v>
      </c>
      <c r="C105" s="55">
        <f>C106+C107</f>
        <v>0</v>
      </c>
    </row>
    <row r="106" spans="1:3" ht="15" hidden="1" customHeight="1" x14ac:dyDescent="0.3">
      <c r="A106" s="51" t="s">
        <v>251</v>
      </c>
      <c r="B106" s="51" t="s">
        <v>148</v>
      </c>
      <c r="C106" s="52">
        <f>SUM(E106:AC106)</f>
        <v>0</v>
      </c>
    </row>
    <row r="107" spans="1:3" ht="15" hidden="1" customHeight="1" x14ac:dyDescent="0.3">
      <c r="A107" s="51" t="s">
        <v>252</v>
      </c>
      <c r="B107" s="51" t="s">
        <v>101</v>
      </c>
      <c r="C107" s="52">
        <f>SUM(E107:AC107)</f>
        <v>0</v>
      </c>
    </row>
    <row r="108" spans="1:3" ht="15" hidden="1" customHeight="1" x14ac:dyDescent="0.3">
      <c r="A108" s="54" t="s">
        <v>253</v>
      </c>
      <c r="B108" s="54" t="s">
        <v>254</v>
      </c>
      <c r="C108" s="55">
        <f>C109</f>
        <v>0</v>
      </c>
    </row>
    <row r="109" spans="1:3" ht="15" hidden="1" customHeight="1" x14ac:dyDescent="0.3">
      <c r="A109" s="54" t="s">
        <v>255</v>
      </c>
      <c r="B109" s="54" t="s">
        <v>254</v>
      </c>
      <c r="C109" s="55">
        <f>C110+C111+C112+C113+C114</f>
        <v>0</v>
      </c>
    </row>
    <row r="110" spans="1:3" ht="15" hidden="1" customHeight="1" x14ac:dyDescent="0.3">
      <c r="A110" s="51" t="s">
        <v>256</v>
      </c>
      <c r="B110" s="51" t="s">
        <v>257</v>
      </c>
      <c r="C110" s="52">
        <f>SUM(E110:AC110)</f>
        <v>0</v>
      </c>
    </row>
    <row r="111" spans="1:3" ht="15" hidden="1" customHeight="1" x14ac:dyDescent="0.3">
      <c r="A111" s="51" t="s">
        <v>258</v>
      </c>
      <c r="B111" s="51" t="s">
        <v>259</v>
      </c>
      <c r="C111" s="52">
        <f>SUM(E111:AC111)</f>
        <v>0</v>
      </c>
    </row>
    <row r="112" spans="1:3" ht="15" hidden="1" customHeight="1" x14ac:dyDescent="0.3">
      <c r="A112" s="51" t="s">
        <v>260</v>
      </c>
      <c r="B112" s="51" t="s">
        <v>261</v>
      </c>
      <c r="C112" s="53">
        <v>0</v>
      </c>
    </row>
    <row r="113" spans="1:3" ht="15" hidden="1" customHeight="1" x14ac:dyDescent="0.3">
      <c r="A113" s="51" t="s">
        <v>262</v>
      </c>
      <c r="B113" s="51" t="s">
        <v>263</v>
      </c>
      <c r="C113" s="53">
        <v>0</v>
      </c>
    </row>
    <row r="114" spans="1:3" ht="15" hidden="1" customHeight="1" x14ac:dyDescent="0.3">
      <c r="A114" s="51" t="s">
        <v>264</v>
      </c>
      <c r="B114" s="51" t="s">
        <v>186</v>
      </c>
      <c r="C114" s="52">
        <f>SUM(E114:AC114)</f>
        <v>0</v>
      </c>
    </row>
    <row r="115" spans="1:3" ht="15" hidden="1" customHeight="1" x14ac:dyDescent="0.3">
      <c r="A115" s="54" t="s">
        <v>265</v>
      </c>
      <c r="B115" s="54" t="s">
        <v>266</v>
      </c>
      <c r="C115" s="55">
        <f>C116</f>
        <v>0</v>
      </c>
    </row>
    <row r="116" spans="1:3" ht="15" hidden="1" customHeight="1" x14ac:dyDescent="0.3">
      <c r="A116" s="51" t="s">
        <v>267</v>
      </c>
      <c r="B116" s="51" t="s">
        <v>268</v>
      </c>
      <c r="C116" s="52">
        <f>SUM(E116:AC116)</f>
        <v>0</v>
      </c>
    </row>
    <row r="117" spans="1:3" ht="15" hidden="1" customHeight="1" x14ac:dyDescent="0.3">
      <c r="A117" s="54" t="s">
        <v>269</v>
      </c>
      <c r="B117" s="54" t="s">
        <v>270</v>
      </c>
      <c r="C117" s="55">
        <f>C118+C120</f>
        <v>0</v>
      </c>
    </row>
    <row r="118" spans="1:3" ht="15" hidden="1" customHeight="1" x14ac:dyDescent="0.3">
      <c r="A118" s="54" t="s">
        <v>271</v>
      </c>
      <c r="B118" s="54" t="s">
        <v>272</v>
      </c>
      <c r="C118" s="55">
        <f>C119</f>
        <v>0</v>
      </c>
    </row>
    <row r="119" spans="1:3" ht="15" hidden="1" customHeight="1" x14ac:dyDescent="0.3">
      <c r="A119" s="51" t="s">
        <v>273</v>
      </c>
      <c r="B119" s="51" t="s">
        <v>274</v>
      </c>
      <c r="C119" s="52">
        <f>SUM(E119:AC119)</f>
        <v>0</v>
      </c>
    </row>
    <row r="120" spans="1:3" ht="15" hidden="1" customHeight="1" x14ac:dyDescent="0.3">
      <c r="A120" s="54" t="s">
        <v>275</v>
      </c>
      <c r="B120" s="54" t="s">
        <v>276</v>
      </c>
      <c r="C120" s="55">
        <f>C121+C122</f>
        <v>0</v>
      </c>
    </row>
    <row r="121" spans="1:3" ht="15" hidden="1" customHeight="1" x14ac:dyDescent="0.3">
      <c r="A121" s="51" t="s">
        <v>277</v>
      </c>
      <c r="B121" s="51" t="s">
        <v>278</v>
      </c>
      <c r="C121" s="52">
        <f>SUM(E121:AC121)</f>
        <v>0</v>
      </c>
    </row>
    <row r="122" spans="1:3" ht="15" hidden="1" customHeight="1" x14ac:dyDescent="0.3">
      <c r="A122" s="51" t="s">
        <v>279</v>
      </c>
      <c r="B122" s="51" t="s">
        <v>280</v>
      </c>
      <c r="C122" s="52">
        <f>SUM(E122:AC122)</f>
        <v>0</v>
      </c>
    </row>
    <row r="123" spans="1:3" ht="15" hidden="1" customHeight="1" x14ac:dyDescent="0.3">
      <c r="A123" s="51"/>
      <c r="B123" s="51" t="s">
        <v>281</v>
      </c>
      <c r="C123" s="52">
        <f>SUM(E123:AC123)</f>
        <v>0</v>
      </c>
    </row>
    <row r="124" spans="1:3" ht="15" customHeight="1" x14ac:dyDescent="0.3">
      <c r="A124" s="54" t="s">
        <v>282</v>
      </c>
      <c r="B124" s="54" t="s">
        <v>283</v>
      </c>
      <c r="C124" s="55">
        <f>C125+C147+C166+C173</f>
        <v>12000</v>
      </c>
    </row>
    <row r="125" spans="1:3" ht="15" hidden="1" customHeight="1" x14ac:dyDescent="0.3">
      <c r="A125" s="54" t="s">
        <v>284</v>
      </c>
      <c r="B125" s="54" t="s">
        <v>285</v>
      </c>
      <c r="C125" s="55">
        <f>C126+C129+C131+C141+C145</f>
        <v>0</v>
      </c>
    </row>
    <row r="126" spans="1:3" ht="15" hidden="1" customHeight="1" x14ac:dyDescent="0.3">
      <c r="A126" s="54" t="s">
        <v>286</v>
      </c>
      <c r="B126" s="54" t="s">
        <v>287</v>
      </c>
      <c r="C126" s="55">
        <f>C127+C128</f>
        <v>0</v>
      </c>
    </row>
    <row r="127" spans="1:3" ht="15" hidden="1" customHeight="1" x14ac:dyDescent="0.3">
      <c r="A127" s="51" t="s">
        <v>288</v>
      </c>
      <c r="B127" s="51" t="s">
        <v>289</v>
      </c>
      <c r="C127" s="52">
        <f>SUM(E127:AC127)</f>
        <v>0</v>
      </c>
    </row>
    <row r="128" spans="1:3" ht="15" hidden="1" customHeight="1" x14ac:dyDescent="0.3">
      <c r="A128" s="51" t="s">
        <v>290</v>
      </c>
      <c r="B128" s="51" t="s">
        <v>291</v>
      </c>
      <c r="C128" s="52">
        <f>SUM(E128:AC128)</f>
        <v>0</v>
      </c>
    </row>
    <row r="129" spans="1:3" ht="15" hidden="1" customHeight="1" x14ac:dyDescent="0.3">
      <c r="A129" s="54" t="s">
        <v>292</v>
      </c>
      <c r="B129" s="54" t="s">
        <v>293</v>
      </c>
      <c r="C129" s="55">
        <f>C130</f>
        <v>0</v>
      </c>
    </row>
    <row r="130" spans="1:3" ht="15" hidden="1" customHeight="1" x14ac:dyDescent="0.3">
      <c r="A130" s="51" t="s">
        <v>294</v>
      </c>
      <c r="B130" s="51" t="s">
        <v>295</v>
      </c>
      <c r="C130" s="52">
        <f>SUM(E130:AC130)</f>
        <v>0</v>
      </c>
    </row>
    <row r="131" spans="1:3" ht="15" hidden="1" customHeight="1" x14ac:dyDescent="0.3">
      <c r="A131" s="54" t="s">
        <v>296</v>
      </c>
      <c r="B131" s="54" t="s">
        <v>297</v>
      </c>
      <c r="C131" s="55">
        <f>C132+C133+C134+C135+C136+C137+C138+C139+C140</f>
        <v>0</v>
      </c>
    </row>
    <row r="132" spans="1:3" ht="15" hidden="1" customHeight="1" x14ac:dyDescent="0.3">
      <c r="A132" s="51" t="s">
        <v>298</v>
      </c>
      <c r="B132" s="51" t="s">
        <v>299</v>
      </c>
      <c r="C132" s="52">
        <f t="shared" ref="C132:C140" si="4">SUM(E132:AC132)</f>
        <v>0</v>
      </c>
    </row>
    <row r="133" spans="1:3" ht="15" hidden="1" customHeight="1" x14ac:dyDescent="0.3">
      <c r="A133" s="51" t="s">
        <v>300</v>
      </c>
      <c r="B133" s="51" t="s">
        <v>301</v>
      </c>
      <c r="C133" s="52">
        <f t="shared" si="4"/>
        <v>0</v>
      </c>
    </row>
    <row r="134" spans="1:3" ht="15" hidden="1" customHeight="1" x14ac:dyDescent="0.3">
      <c r="A134" s="51" t="s">
        <v>302</v>
      </c>
      <c r="B134" s="51" t="s">
        <v>303</v>
      </c>
      <c r="C134" s="52">
        <f t="shared" si="4"/>
        <v>0</v>
      </c>
    </row>
    <row r="135" spans="1:3" ht="15" hidden="1" customHeight="1" x14ac:dyDescent="0.3">
      <c r="A135" s="51" t="s">
        <v>304</v>
      </c>
      <c r="B135" s="51" t="s">
        <v>305</v>
      </c>
      <c r="C135" s="52">
        <f t="shared" si="4"/>
        <v>0</v>
      </c>
    </row>
    <row r="136" spans="1:3" ht="15" hidden="1" customHeight="1" x14ac:dyDescent="0.3">
      <c r="A136" s="51" t="s">
        <v>306</v>
      </c>
      <c r="B136" s="51" t="s">
        <v>307</v>
      </c>
      <c r="C136" s="52">
        <f t="shared" si="4"/>
        <v>0</v>
      </c>
    </row>
    <row r="137" spans="1:3" ht="15" hidden="1" customHeight="1" x14ac:dyDescent="0.3">
      <c r="A137" s="51" t="s">
        <v>308</v>
      </c>
      <c r="B137" s="51" t="s">
        <v>309</v>
      </c>
      <c r="C137" s="52">
        <f t="shared" si="4"/>
        <v>0</v>
      </c>
    </row>
    <row r="138" spans="1:3" ht="15" hidden="1" customHeight="1" x14ac:dyDescent="0.3">
      <c r="A138" s="51" t="s">
        <v>310</v>
      </c>
      <c r="B138" s="51" t="s">
        <v>311</v>
      </c>
      <c r="C138" s="52">
        <f t="shared" si="4"/>
        <v>0</v>
      </c>
    </row>
    <row r="139" spans="1:3" ht="15" hidden="1" customHeight="1" x14ac:dyDescent="0.3">
      <c r="A139" s="51" t="s">
        <v>312</v>
      </c>
      <c r="B139" s="51" t="s">
        <v>313</v>
      </c>
      <c r="C139" s="52">
        <f t="shared" si="4"/>
        <v>0</v>
      </c>
    </row>
    <row r="140" spans="1:3" ht="15" hidden="1" customHeight="1" x14ac:dyDescent="0.3">
      <c r="A140" s="51" t="s">
        <v>314</v>
      </c>
      <c r="B140" s="51" t="s">
        <v>315</v>
      </c>
      <c r="C140" s="52">
        <f t="shared" si="4"/>
        <v>0</v>
      </c>
    </row>
    <row r="141" spans="1:3" ht="15" hidden="1" customHeight="1" x14ac:dyDescent="0.3">
      <c r="A141" s="54" t="s">
        <v>316</v>
      </c>
      <c r="B141" s="54" t="s">
        <v>317</v>
      </c>
      <c r="C141" s="55">
        <f>C142+C143+C144</f>
        <v>0</v>
      </c>
    </row>
    <row r="142" spans="1:3" ht="15" hidden="1" customHeight="1" x14ac:dyDescent="0.3">
      <c r="A142" s="51" t="s">
        <v>318</v>
      </c>
      <c r="B142" s="51" t="s">
        <v>319</v>
      </c>
      <c r="C142" s="52">
        <f>SUM(E142:AC142)</f>
        <v>0</v>
      </c>
    </row>
    <row r="143" spans="1:3" ht="15" hidden="1" customHeight="1" x14ac:dyDescent="0.3">
      <c r="A143" s="51" t="s">
        <v>320</v>
      </c>
      <c r="B143" s="51" t="s">
        <v>321</v>
      </c>
      <c r="C143" s="52">
        <f>SUM(E143:AC143)</f>
        <v>0</v>
      </c>
    </row>
    <row r="144" spans="1:3" ht="15" hidden="1" customHeight="1" x14ac:dyDescent="0.3">
      <c r="A144" s="51" t="s">
        <v>322</v>
      </c>
      <c r="B144" s="51" t="s">
        <v>323</v>
      </c>
      <c r="C144" s="52">
        <f>SUM(E144:AC144)</f>
        <v>0</v>
      </c>
    </row>
    <row r="145" spans="1:3" ht="15" hidden="1" customHeight="1" x14ac:dyDescent="0.3">
      <c r="A145" s="54" t="s">
        <v>324</v>
      </c>
      <c r="B145" s="54" t="s">
        <v>325</v>
      </c>
      <c r="C145" s="55">
        <f>C146</f>
        <v>0</v>
      </c>
    </row>
    <row r="146" spans="1:3" ht="15" hidden="1" customHeight="1" x14ac:dyDescent="0.3">
      <c r="A146" s="51" t="s">
        <v>326</v>
      </c>
      <c r="B146" s="51" t="s">
        <v>327</v>
      </c>
      <c r="C146" s="52">
        <f>SUM(E146:AC146)</f>
        <v>0</v>
      </c>
    </row>
    <row r="147" spans="1:3" ht="15" hidden="1" customHeight="1" x14ac:dyDescent="0.3">
      <c r="A147" s="54" t="s">
        <v>328</v>
      </c>
      <c r="B147" s="54" t="s">
        <v>329</v>
      </c>
      <c r="C147" s="55">
        <f>C148+C150+C160+C164</f>
        <v>0</v>
      </c>
    </row>
    <row r="148" spans="1:3" ht="15" hidden="1" customHeight="1" x14ac:dyDescent="0.3">
      <c r="A148" s="54" t="s">
        <v>330</v>
      </c>
      <c r="B148" s="54" t="s">
        <v>293</v>
      </c>
      <c r="C148" s="55">
        <f>C149</f>
        <v>0</v>
      </c>
    </row>
    <row r="149" spans="1:3" ht="15" hidden="1" customHeight="1" x14ac:dyDescent="0.3">
      <c r="A149" s="51" t="s">
        <v>331</v>
      </c>
      <c r="B149" s="51" t="s">
        <v>295</v>
      </c>
      <c r="C149" s="52">
        <f>SUM(E149:AC149)</f>
        <v>0</v>
      </c>
    </row>
    <row r="150" spans="1:3" ht="15" hidden="1" customHeight="1" x14ac:dyDescent="0.3">
      <c r="A150" s="54" t="s">
        <v>332</v>
      </c>
      <c r="B150" s="54" t="s">
        <v>297</v>
      </c>
      <c r="C150" s="55">
        <f>C151+C152+C153+C154+C155+C156+C157+C158+C159</f>
        <v>0</v>
      </c>
    </row>
    <row r="151" spans="1:3" ht="15" hidden="1" customHeight="1" x14ac:dyDescent="0.3">
      <c r="A151" s="51" t="s">
        <v>333</v>
      </c>
      <c r="B151" s="51" t="s">
        <v>299</v>
      </c>
      <c r="C151" s="52">
        <f t="shared" ref="C151:C159" si="5">SUM(E151:AC151)</f>
        <v>0</v>
      </c>
    </row>
    <row r="152" spans="1:3" ht="15" hidden="1" customHeight="1" x14ac:dyDescent="0.3">
      <c r="A152" s="51" t="s">
        <v>334</v>
      </c>
      <c r="B152" s="51" t="s">
        <v>301</v>
      </c>
      <c r="C152" s="52">
        <f t="shared" si="5"/>
        <v>0</v>
      </c>
    </row>
    <row r="153" spans="1:3" ht="15" hidden="1" customHeight="1" x14ac:dyDescent="0.3">
      <c r="A153" s="51" t="s">
        <v>335</v>
      </c>
      <c r="B153" s="51" t="s">
        <v>303</v>
      </c>
      <c r="C153" s="52">
        <f t="shared" si="5"/>
        <v>0</v>
      </c>
    </row>
    <row r="154" spans="1:3" ht="15" hidden="1" customHeight="1" x14ac:dyDescent="0.3">
      <c r="A154" s="51" t="s">
        <v>336</v>
      </c>
      <c r="B154" s="51" t="s">
        <v>305</v>
      </c>
      <c r="C154" s="52">
        <f t="shared" si="5"/>
        <v>0</v>
      </c>
    </row>
    <row r="155" spans="1:3" ht="15" hidden="1" customHeight="1" x14ac:dyDescent="0.3">
      <c r="A155" s="51" t="s">
        <v>337</v>
      </c>
      <c r="B155" s="51" t="s">
        <v>307</v>
      </c>
      <c r="C155" s="52">
        <f t="shared" si="5"/>
        <v>0</v>
      </c>
    </row>
    <row r="156" spans="1:3" ht="15" hidden="1" customHeight="1" x14ac:dyDescent="0.3">
      <c r="A156" s="51" t="s">
        <v>338</v>
      </c>
      <c r="B156" s="51" t="s">
        <v>309</v>
      </c>
      <c r="C156" s="52">
        <f t="shared" si="5"/>
        <v>0</v>
      </c>
    </row>
    <row r="157" spans="1:3" ht="15" hidden="1" customHeight="1" x14ac:dyDescent="0.3">
      <c r="A157" s="51" t="s">
        <v>339</v>
      </c>
      <c r="B157" s="51" t="s">
        <v>311</v>
      </c>
      <c r="C157" s="52">
        <f t="shared" si="5"/>
        <v>0</v>
      </c>
    </row>
    <row r="158" spans="1:3" ht="15" hidden="1" customHeight="1" x14ac:dyDescent="0.3">
      <c r="A158" s="51" t="s">
        <v>340</v>
      </c>
      <c r="B158" s="51" t="s">
        <v>313</v>
      </c>
      <c r="C158" s="52">
        <f t="shared" si="5"/>
        <v>0</v>
      </c>
    </row>
    <row r="159" spans="1:3" ht="15" hidden="1" customHeight="1" x14ac:dyDescent="0.3">
      <c r="A159" s="51" t="s">
        <v>341</v>
      </c>
      <c r="B159" s="51" t="s">
        <v>315</v>
      </c>
      <c r="C159" s="52">
        <f t="shared" si="5"/>
        <v>0</v>
      </c>
    </row>
    <row r="160" spans="1:3" ht="15" hidden="1" customHeight="1" x14ac:dyDescent="0.3">
      <c r="A160" s="54" t="s">
        <v>342</v>
      </c>
      <c r="B160" s="54" t="s">
        <v>317</v>
      </c>
      <c r="C160" s="55">
        <f>C161+C162+C163</f>
        <v>0</v>
      </c>
    </row>
    <row r="161" spans="1:4" ht="15" hidden="1" customHeight="1" x14ac:dyDescent="0.3">
      <c r="A161" s="51" t="s">
        <v>343</v>
      </c>
      <c r="B161" s="51" t="s">
        <v>319</v>
      </c>
      <c r="C161" s="52">
        <f>SUM(E161:AC161)</f>
        <v>0</v>
      </c>
    </row>
    <row r="162" spans="1:4" ht="15" hidden="1" customHeight="1" x14ac:dyDescent="0.3">
      <c r="A162" s="51" t="s">
        <v>344</v>
      </c>
      <c r="B162" s="51" t="s">
        <v>321</v>
      </c>
      <c r="C162" s="52">
        <f>SUM(E162:AC162)</f>
        <v>0</v>
      </c>
    </row>
    <row r="163" spans="1:4" ht="15" hidden="1" customHeight="1" x14ac:dyDescent="0.3">
      <c r="A163" s="51" t="s">
        <v>345</v>
      </c>
      <c r="B163" s="51" t="s">
        <v>323</v>
      </c>
      <c r="C163" s="52">
        <f>SUM(E163:AC163)</f>
        <v>0</v>
      </c>
    </row>
    <row r="164" spans="1:4" ht="15" hidden="1" customHeight="1" x14ac:dyDescent="0.3">
      <c r="A164" s="54" t="s">
        <v>346</v>
      </c>
      <c r="B164" s="54" t="s">
        <v>325</v>
      </c>
      <c r="C164" s="55">
        <f>C165</f>
        <v>0</v>
      </c>
    </row>
    <row r="165" spans="1:4" ht="15" hidden="1" customHeight="1" x14ac:dyDescent="0.3">
      <c r="A165" s="51" t="s">
        <v>347</v>
      </c>
      <c r="B165" s="51" t="s">
        <v>327</v>
      </c>
      <c r="C165" s="52">
        <f>SUM(E165:AC165)</f>
        <v>0</v>
      </c>
    </row>
    <row r="166" spans="1:4" ht="15" hidden="1" customHeight="1" x14ac:dyDescent="0.3">
      <c r="A166" s="54" t="s">
        <v>348</v>
      </c>
      <c r="B166" s="54" t="s">
        <v>349</v>
      </c>
      <c r="C166" s="55">
        <f>C167+C171</f>
        <v>0</v>
      </c>
    </row>
    <row r="167" spans="1:4" ht="15" hidden="1" customHeight="1" x14ac:dyDescent="0.3">
      <c r="A167" s="54" t="s">
        <v>350</v>
      </c>
      <c r="B167" s="54" t="s">
        <v>351</v>
      </c>
      <c r="C167" s="55">
        <f>C168+C169+C170</f>
        <v>0</v>
      </c>
    </row>
    <row r="168" spans="1:4" ht="15" hidden="1" customHeight="1" x14ac:dyDescent="0.3">
      <c r="A168" s="51" t="s">
        <v>352</v>
      </c>
      <c r="B168" s="51" t="s">
        <v>353</v>
      </c>
      <c r="C168" s="52">
        <f>SUM(E168:AC168)</f>
        <v>0</v>
      </c>
    </row>
    <row r="169" spans="1:4" ht="15" hidden="1" customHeight="1" x14ac:dyDescent="0.3">
      <c r="A169" s="51" t="s">
        <v>354</v>
      </c>
      <c r="B169" s="51" t="s">
        <v>355</v>
      </c>
      <c r="C169" s="52">
        <f>SUM(E169:AC169)</f>
        <v>0</v>
      </c>
    </row>
    <row r="170" spans="1:4" ht="15" hidden="1" customHeight="1" x14ac:dyDescent="0.3">
      <c r="A170" s="51" t="s">
        <v>356</v>
      </c>
      <c r="B170" s="51" t="s">
        <v>357</v>
      </c>
      <c r="C170" s="52">
        <f>SUM(E170:AC170)</f>
        <v>0</v>
      </c>
    </row>
    <row r="171" spans="1:4" ht="15" hidden="1" customHeight="1" x14ac:dyDescent="0.3">
      <c r="A171" s="54" t="s">
        <v>358</v>
      </c>
      <c r="B171" s="54" t="s">
        <v>359</v>
      </c>
      <c r="C171" s="55">
        <f>C172</f>
        <v>0</v>
      </c>
    </row>
    <row r="172" spans="1:4" ht="15" hidden="1" customHeight="1" x14ac:dyDescent="0.3">
      <c r="A172" s="51" t="s">
        <v>360</v>
      </c>
      <c r="B172" s="51" t="s">
        <v>361</v>
      </c>
      <c r="C172" s="52">
        <f>SUM(E172:AC172)</f>
        <v>0</v>
      </c>
    </row>
    <row r="173" spans="1:4" ht="15" customHeight="1" x14ac:dyDescent="0.3">
      <c r="A173" s="54" t="s">
        <v>362</v>
      </c>
      <c r="B173" s="54" t="s">
        <v>363</v>
      </c>
      <c r="C173" s="55">
        <f>C174+C176</f>
        <v>12000</v>
      </c>
    </row>
    <row r="174" spans="1:4" ht="15" hidden="1" customHeight="1" x14ac:dyDescent="0.3">
      <c r="A174" s="77" t="s">
        <v>364</v>
      </c>
      <c r="B174" s="77" t="s">
        <v>365</v>
      </c>
      <c r="C174" s="78">
        <f>C175</f>
        <v>0</v>
      </c>
    </row>
    <row r="175" spans="1:4" ht="15" hidden="1" customHeight="1" x14ac:dyDescent="0.3">
      <c r="A175" s="79" t="s">
        <v>366</v>
      </c>
      <c r="B175" s="79" t="s">
        <v>367</v>
      </c>
      <c r="C175" s="80">
        <f>SUM(E175:AC175)</f>
        <v>0</v>
      </c>
    </row>
    <row r="176" spans="1:4" ht="15" customHeight="1" x14ac:dyDescent="0.3">
      <c r="A176" s="54" t="s">
        <v>385</v>
      </c>
      <c r="B176" s="54" t="s">
        <v>387</v>
      </c>
      <c r="C176" s="55">
        <f>C177</f>
        <v>12000</v>
      </c>
      <c r="D176" s="81"/>
    </row>
    <row r="177" spans="1:3" ht="15.75" customHeight="1" x14ac:dyDescent="0.3">
      <c r="A177" s="79" t="s">
        <v>386</v>
      </c>
      <c r="B177" s="79" t="s">
        <v>384</v>
      </c>
      <c r="C177" s="80">
        <v>12000</v>
      </c>
    </row>
    <row r="178" spans="1:3" x14ac:dyDescent="0.3">
      <c r="A178" s="56"/>
      <c r="B178" s="56"/>
      <c r="C178" s="46"/>
    </row>
  </sheetData>
  <autoFilter ref="A3:C177">
    <filterColumn colId="2">
      <filters>
        <filter val="8.796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76"/>
  <sheetViews>
    <sheetView view="pageBreakPreview" zoomScale="145" zoomScaleNormal="145" zoomScaleSheetLayoutView="145" workbookViewId="0">
      <pane ySplit="3" topLeftCell="A4" activePane="bottomLeft" state="frozen"/>
      <selection pane="bottomLeft" activeCell="C176" sqref="C176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4.109375" style="47" bestFit="1" customWidth="1"/>
    <col min="4" max="5" width="7.88671875" style="42" bestFit="1" customWidth="1"/>
    <col min="6" max="16384" width="8.6640625" style="42"/>
  </cols>
  <sheetData>
    <row r="1" spans="1:5" ht="15" customHeight="1" x14ac:dyDescent="0.3">
      <c r="A1" s="290" t="s">
        <v>395</v>
      </c>
      <c r="B1" s="293"/>
      <c r="C1" s="293"/>
    </row>
    <row r="2" spans="1:5" ht="15" customHeight="1" x14ac:dyDescent="0.3">
      <c r="A2" s="294"/>
      <c r="B2" s="295"/>
      <c r="C2" s="295"/>
    </row>
    <row r="3" spans="1:5" ht="15" customHeight="1" x14ac:dyDescent="0.3">
      <c r="A3" s="64" t="s">
        <v>380</v>
      </c>
      <c r="B3" s="64" t="s">
        <v>378</v>
      </c>
      <c r="C3" s="99">
        <f>C4</f>
        <v>50000</v>
      </c>
      <c r="D3" s="75"/>
      <c r="E3" s="45"/>
    </row>
    <row r="4" spans="1:5" ht="15" customHeight="1" x14ac:dyDescent="0.3">
      <c r="A4" s="66" t="s">
        <v>53</v>
      </c>
      <c r="B4" s="66" t="s">
        <v>54</v>
      </c>
      <c r="C4" s="100">
        <f>C5</f>
        <v>50000</v>
      </c>
    </row>
    <row r="5" spans="1:5" ht="15" customHeight="1" x14ac:dyDescent="0.3">
      <c r="A5" s="66" t="s">
        <v>55</v>
      </c>
      <c r="B5" s="66" t="s">
        <v>56</v>
      </c>
      <c r="C5" s="100">
        <f>C6+C124</f>
        <v>50000</v>
      </c>
    </row>
    <row r="6" spans="1:5" ht="15" customHeight="1" x14ac:dyDescent="0.3">
      <c r="A6" s="66" t="s">
        <v>57</v>
      </c>
      <c r="B6" s="66" t="s">
        <v>58</v>
      </c>
      <c r="C6" s="67">
        <f>C7+C29+C47+C54+C108+C115+C117</f>
        <v>50000</v>
      </c>
    </row>
    <row r="7" spans="1:5" ht="15" hidden="1" customHeight="1" x14ac:dyDescent="0.3">
      <c r="A7" s="66" t="s">
        <v>59</v>
      </c>
      <c r="B7" s="66" t="s">
        <v>60</v>
      </c>
      <c r="C7" s="67">
        <f>C8+C27</f>
        <v>0</v>
      </c>
    </row>
    <row r="8" spans="1:5" ht="15" hidden="1" customHeight="1" x14ac:dyDescent="0.3">
      <c r="A8" s="66" t="s">
        <v>61</v>
      </c>
      <c r="B8" s="66" t="s">
        <v>62</v>
      </c>
      <c r="C8" s="67">
        <f>C9+C18+C22</f>
        <v>0</v>
      </c>
    </row>
    <row r="9" spans="1:5" ht="15" hidden="1" customHeight="1" x14ac:dyDescent="0.3">
      <c r="A9" s="62" t="s">
        <v>63</v>
      </c>
      <c r="B9" s="62" t="s">
        <v>64</v>
      </c>
      <c r="C9" s="63">
        <f>C10+C11+C12+C13+C14+C15+C16+C17</f>
        <v>0</v>
      </c>
    </row>
    <row r="10" spans="1:5" ht="15" hidden="1" customHeight="1" x14ac:dyDescent="0.3">
      <c r="A10" s="51" t="s">
        <v>65</v>
      </c>
      <c r="B10" s="51" t="s">
        <v>18</v>
      </c>
      <c r="C10" s="52">
        <f t="shared" ref="C10:C17" si="0">SUM(D10:W10)</f>
        <v>0</v>
      </c>
    </row>
    <row r="11" spans="1:5" ht="15" hidden="1" customHeight="1" x14ac:dyDescent="0.3">
      <c r="A11" s="51" t="s">
        <v>66</v>
      </c>
      <c r="B11" s="51" t="s">
        <v>67</v>
      </c>
      <c r="C11" s="52">
        <f t="shared" si="0"/>
        <v>0</v>
      </c>
    </row>
    <row r="12" spans="1:5" ht="15" hidden="1" customHeight="1" x14ac:dyDescent="0.3">
      <c r="A12" s="51" t="s">
        <v>68</v>
      </c>
      <c r="B12" s="51" t="s">
        <v>69</v>
      </c>
      <c r="C12" s="52">
        <f t="shared" si="0"/>
        <v>0</v>
      </c>
    </row>
    <row r="13" spans="1:5" ht="15" hidden="1" customHeight="1" x14ac:dyDescent="0.3">
      <c r="A13" s="51" t="s">
        <v>70</v>
      </c>
      <c r="B13" s="51" t="s">
        <v>71</v>
      </c>
      <c r="C13" s="52">
        <f t="shared" si="0"/>
        <v>0</v>
      </c>
    </row>
    <row r="14" spans="1:5" ht="15" hidden="1" customHeight="1" x14ac:dyDescent="0.3">
      <c r="A14" s="51" t="s">
        <v>72</v>
      </c>
      <c r="B14" s="51" t="s">
        <v>73</v>
      </c>
      <c r="C14" s="52">
        <f t="shared" si="0"/>
        <v>0</v>
      </c>
    </row>
    <row r="15" spans="1:5" ht="15" hidden="1" customHeight="1" x14ac:dyDescent="0.3">
      <c r="A15" s="51" t="s">
        <v>74</v>
      </c>
      <c r="B15" s="51" t="s">
        <v>75</v>
      </c>
      <c r="C15" s="52">
        <f t="shared" si="0"/>
        <v>0</v>
      </c>
    </row>
    <row r="16" spans="1:5" ht="15" hidden="1" customHeight="1" x14ac:dyDescent="0.3">
      <c r="A16" s="51" t="s">
        <v>76</v>
      </c>
      <c r="B16" s="51" t="s">
        <v>77</v>
      </c>
      <c r="C16" s="52">
        <f t="shared" si="0"/>
        <v>0</v>
      </c>
    </row>
    <row r="17" spans="1:3" ht="15" hidden="1" customHeight="1" x14ac:dyDescent="0.3">
      <c r="A17" s="51" t="s">
        <v>78</v>
      </c>
      <c r="B17" s="51" t="s">
        <v>79</v>
      </c>
      <c r="C17" s="52">
        <f t="shared" si="0"/>
        <v>0</v>
      </c>
    </row>
    <row r="18" spans="1:3" ht="15" hidden="1" customHeight="1" x14ac:dyDescent="0.3">
      <c r="A18" s="54" t="s">
        <v>80</v>
      </c>
      <c r="B18" s="54" t="s">
        <v>81</v>
      </c>
      <c r="C18" s="55">
        <f>C19+C20+C21</f>
        <v>0</v>
      </c>
    </row>
    <row r="19" spans="1:3" ht="15" hidden="1" customHeight="1" x14ac:dyDescent="0.3">
      <c r="A19" s="51" t="s">
        <v>82</v>
      </c>
      <c r="B19" s="51" t="s">
        <v>83</v>
      </c>
      <c r="C19" s="52">
        <f>SUM(D19:W19)</f>
        <v>0</v>
      </c>
    </row>
    <row r="20" spans="1:3" ht="15" hidden="1" customHeight="1" x14ac:dyDescent="0.3">
      <c r="A20" s="51" t="s">
        <v>84</v>
      </c>
      <c r="B20" s="51" t="s">
        <v>85</v>
      </c>
      <c r="C20" s="52">
        <f>SUM(D20:W20)</f>
        <v>0</v>
      </c>
    </row>
    <row r="21" spans="1:3" ht="15" hidden="1" customHeight="1" x14ac:dyDescent="0.3">
      <c r="A21" s="51" t="s">
        <v>86</v>
      </c>
      <c r="B21" s="51" t="s">
        <v>87</v>
      </c>
      <c r="C21" s="52">
        <f>SUM(D21:W21)</f>
        <v>0</v>
      </c>
    </row>
    <row r="22" spans="1:3" ht="15" hidden="1" customHeight="1" x14ac:dyDescent="0.3">
      <c r="A22" s="54" t="s">
        <v>88</v>
      </c>
      <c r="B22" s="54" t="s">
        <v>89</v>
      </c>
      <c r="C22" s="55">
        <f>C23+C24+C25+C26</f>
        <v>0</v>
      </c>
    </row>
    <row r="23" spans="1:3" ht="15" hidden="1" customHeight="1" x14ac:dyDescent="0.3">
      <c r="A23" s="51" t="s">
        <v>90</v>
      </c>
      <c r="B23" s="51" t="s">
        <v>91</v>
      </c>
      <c r="C23" s="52">
        <f>SUM(D23:W23)</f>
        <v>0</v>
      </c>
    </row>
    <row r="24" spans="1:3" ht="15" hidden="1" customHeight="1" x14ac:dyDescent="0.3">
      <c r="A24" s="51" t="s">
        <v>92</v>
      </c>
      <c r="B24" s="51" t="s">
        <v>93</v>
      </c>
      <c r="C24" s="52">
        <f>SUM(D24:W24)</f>
        <v>0</v>
      </c>
    </row>
    <row r="25" spans="1:3" ht="15" hidden="1" customHeight="1" x14ac:dyDescent="0.3">
      <c r="A25" s="51" t="s">
        <v>94</v>
      </c>
      <c r="B25" s="51" t="s">
        <v>95</v>
      </c>
      <c r="C25" s="52">
        <f>SUM(D25:W25)</f>
        <v>0</v>
      </c>
    </row>
    <row r="26" spans="1:3" ht="15" hidden="1" customHeight="1" x14ac:dyDescent="0.3">
      <c r="A26" s="51" t="s">
        <v>96</v>
      </c>
      <c r="B26" s="51" t="s">
        <v>97</v>
      </c>
      <c r="C26" s="52">
        <f>SUM(D26:W26)</f>
        <v>0</v>
      </c>
    </row>
    <row r="27" spans="1:3" ht="15" hidden="1" customHeight="1" x14ac:dyDescent="0.3">
      <c r="A27" s="54" t="s">
        <v>98</v>
      </c>
      <c r="B27" s="54" t="s">
        <v>99</v>
      </c>
      <c r="C27" s="55">
        <f>C28</f>
        <v>0</v>
      </c>
    </row>
    <row r="28" spans="1:3" ht="15" hidden="1" customHeight="1" x14ac:dyDescent="0.3">
      <c r="A28" s="51" t="s">
        <v>100</v>
      </c>
      <c r="B28" s="51" t="s">
        <v>101</v>
      </c>
      <c r="C28" s="52">
        <v>0</v>
      </c>
    </row>
    <row r="29" spans="1:3" ht="15" hidden="1" customHeight="1" x14ac:dyDescent="0.3">
      <c r="A29" s="54" t="s">
        <v>102</v>
      </c>
      <c r="B29" s="54" t="s">
        <v>48</v>
      </c>
      <c r="C29" s="55">
        <f>C30</f>
        <v>0</v>
      </c>
    </row>
    <row r="30" spans="1:3" ht="15" hidden="1" customHeight="1" x14ac:dyDescent="0.3">
      <c r="A30" s="54" t="s">
        <v>103</v>
      </c>
      <c r="B30" s="54" t="s">
        <v>48</v>
      </c>
      <c r="C30" s="55">
        <f>C31+C32+C33+C34+C35+C36+C37+C38+C39+C40+C41+C42+C43+C44+C45+C46</f>
        <v>0</v>
      </c>
    </row>
    <row r="31" spans="1:3" ht="15" hidden="1" customHeight="1" x14ac:dyDescent="0.3">
      <c r="A31" s="51" t="s">
        <v>104</v>
      </c>
      <c r="B31" s="51" t="s">
        <v>105</v>
      </c>
      <c r="C31" s="53">
        <v>0</v>
      </c>
    </row>
    <row r="32" spans="1:3" ht="15" hidden="1" customHeight="1" x14ac:dyDescent="0.3">
      <c r="A32" s="51" t="s">
        <v>106</v>
      </c>
      <c r="B32" s="51" t="s">
        <v>107</v>
      </c>
      <c r="C32" s="52">
        <f t="shared" ref="C32:C45" si="1">SUM(D32:W32)</f>
        <v>0</v>
      </c>
    </row>
    <row r="33" spans="1:3" ht="15" hidden="1" customHeight="1" x14ac:dyDescent="0.3">
      <c r="A33" s="51" t="s">
        <v>108</v>
      </c>
      <c r="B33" s="51" t="s">
        <v>109</v>
      </c>
      <c r="C33" s="52">
        <f t="shared" si="1"/>
        <v>0</v>
      </c>
    </row>
    <row r="34" spans="1:3" ht="15" hidden="1" customHeight="1" x14ac:dyDescent="0.3">
      <c r="A34" s="51" t="s">
        <v>110</v>
      </c>
      <c r="B34" s="51" t="s">
        <v>111</v>
      </c>
      <c r="C34" s="52">
        <f t="shared" si="1"/>
        <v>0</v>
      </c>
    </row>
    <row r="35" spans="1:3" ht="15" hidden="1" customHeight="1" x14ac:dyDescent="0.3">
      <c r="A35" s="51" t="s">
        <v>112</v>
      </c>
      <c r="B35" s="51" t="s">
        <v>113</v>
      </c>
      <c r="C35" s="52">
        <f t="shared" si="1"/>
        <v>0</v>
      </c>
    </row>
    <row r="36" spans="1:3" ht="15" hidden="1" customHeight="1" x14ac:dyDescent="0.3">
      <c r="A36" s="51" t="s">
        <v>114</v>
      </c>
      <c r="B36" s="51" t="s">
        <v>115</v>
      </c>
      <c r="C36" s="52">
        <f t="shared" si="1"/>
        <v>0</v>
      </c>
    </row>
    <row r="37" spans="1:3" ht="15" hidden="1" customHeight="1" x14ac:dyDescent="0.3">
      <c r="A37" s="51" t="s">
        <v>116</v>
      </c>
      <c r="B37" s="51" t="s">
        <v>117</v>
      </c>
      <c r="C37" s="52">
        <f t="shared" si="1"/>
        <v>0</v>
      </c>
    </row>
    <row r="38" spans="1:3" ht="15" hidden="1" customHeight="1" x14ac:dyDescent="0.3">
      <c r="A38" s="51" t="s">
        <v>118</v>
      </c>
      <c r="B38" s="51" t="s">
        <v>119</v>
      </c>
      <c r="C38" s="52">
        <f t="shared" si="1"/>
        <v>0</v>
      </c>
    </row>
    <row r="39" spans="1:3" ht="15" hidden="1" customHeight="1" x14ac:dyDescent="0.3">
      <c r="A39" s="51" t="s">
        <v>120</v>
      </c>
      <c r="B39" s="51" t="s">
        <v>121</v>
      </c>
      <c r="C39" s="52">
        <f t="shared" si="1"/>
        <v>0</v>
      </c>
    </row>
    <row r="40" spans="1:3" ht="15" hidden="1" customHeight="1" x14ac:dyDescent="0.3">
      <c r="A40" s="51" t="s">
        <v>122</v>
      </c>
      <c r="B40" s="51" t="s">
        <v>123</v>
      </c>
      <c r="C40" s="52">
        <f t="shared" si="1"/>
        <v>0</v>
      </c>
    </row>
    <row r="41" spans="1:3" ht="15" hidden="1" customHeight="1" x14ac:dyDescent="0.3">
      <c r="A41" s="51" t="s">
        <v>124</v>
      </c>
      <c r="B41" s="51" t="s">
        <v>125</v>
      </c>
      <c r="C41" s="52">
        <f t="shared" si="1"/>
        <v>0</v>
      </c>
    </row>
    <row r="42" spans="1:3" ht="15" hidden="1" customHeight="1" x14ac:dyDescent="0.3">
      <c r="A42" s="51" t="s">
        <v>126</v>
      </c>
      <c r="B42" s="51" t="s">
        <v>127</v>
      </c>
      <c r="C42" s="52">
        <f t="shared" si="1"/>
        <v>0</v>
      </c>
    </row>
    <row r="43" spans="1:3" ht="15" hidden="1" customHeight="1" x14ac:dyDescent="0.3">
      <c r="A43" s="51" t="s">
        <v>128</v>
      </c>
      <c r="B43" s="51" t="s">
        <v>129</v>
      </c>
      <c r="C43" s="52">
        <f t="shared" si="1"/>
        <v>0</v>
      </c>
    </row>
    <row r="44" spans="1:3" ht="15" hidden="1" customHeight="1" x14ac:dyDescent="0.3">
      <c r="A44" s="51" t="s">
        <v>130</v>
      </c>
      <c r="B44" s="51" t="s">
        <v>131</v>
      </c>
      <c r="C44" s="52">
        <f t="shared" si="1"/>
        <v>0</v>
      </c>
    </row>
    <row r="45" spans="1:3" ht="15" hidden="1" customHeight="1" x14ac:dyDescent="0.3">
      <c r="A45" s="51" t="s">
        <v>132</v>
      </c>
      <c r="B45" s="51" t="s">
        <v>133</v>
      </c>
      <c r="C45" s="52">
        <f t="shared" si="1"/>
        <v>0</v>
      </c>
    </row>
    <row r="46" spans="1:3" ht="15" hidden="1" customHeight="1" x14ac:dyDescent="0.3">
      <c r="A46" s="51" t="s">
        <v>134</v>
      </c>
      <c r="B46" s="51" t="s">
        <v>135</v>
      </c>
      <c r="C46" s="53">
        <v>0</v>
      </c>
    </row>
    <row r="47" spans="1:3" ht="15" hidden="1" customHeight="1" x14ac:dyDescent="0.3">
      <c r="A47" s="54" t="s">
        <v>136</v>
      </c>
      <c r="B47" s="54" t="s">
        <v>137</v>
      </c>
      <c r="C47" s="55">
        <f>C48+C52</f>
        <v>0</v>
      </c>
    </row>
    <row r="48" spans="1:3" ht="15" hidden="1" customHeight="1" x14ac:dyDescent="0.3">
      <c r="A48" s="54" t="s">
        <v>138</v>
      </c>
      <c r="B48" s="54" t="s">
        <v>139</v>
      </c>
      <c r="C48" s="55">
        <f>C49+C50+C51</f>
        <v>0</v>
      </c>
    </row>
    <row r="49" spans="1:3" ht="15" hidden="1" customHeight="1" x14ac:dyDescent="0.3">
      <c r="A49" s="51" t="s">
        <v>140</v>
      </c>
      <c r="B49" s="51" t="s">
        <v>141</v>
      </c>
      <c r="C49" s="52">
        <f>SUM(D49:W49)</f>
        <v>0</v>
      </c>
    </row>
    <row r="50" spans="1:3" ht="15" hidden="1" customHeight="1" x14ac:dyDescent="0.3">
      <c r="A50" s="51" t="s">
        <v>142</v>
      </c>
      <c r="B50" s="51" t="s">
        <v>143</v>
      </c>
      <c r="C50" s="52">
        <f>SUM(D50:W50)</f>
        <v>0</v>
      </c>
    </row>
    <row r="51" spans="1:3" ht="15" hidden="1" customHeight="1" x14ac:dyDescent="0.3">
      <c r="A51" s="51" t="s">
        <v>144</v>
      </c>
      <c r="B51" s="51" t="s">
        <v>145</v>
      </c>
      <c r="C51" s="52">
        <f>SUM(D51:W51)</f>
        <v>0</v>
      </c>
    </row>
    <row r="52" spans="1:3" ht="15" hidden="1" customHeight="1" x14ac:dyDescent="0.3">
      <c r="A52" s="54" t="s">
        <v>146</v>
      </c>
      <c r="B52" s="54" t="s">
        <v>99</v>
      </c>
      <c r="C52" s="55">
        <f>C53</f>
        <v>0</v>
      </c>
    </row>
    <row r="53" spans="1:3" ht="15" hidden="1" customHeight="1" x14ac:dyDescent="0.3">
      <c r="A53" s="51" t="s">
        <v>147</v>
      </c>
      <c r="B53" s="51" t="s">
        <v>148</v>
      </c>
      <c r="C53" s="52">
        <f>SUM(D53:W53)</f>
        <v>0</v>
      </c>
    </row>
    <row r="54" spans="1:3" ht="15" hidden="1" customHeight="1" x14ac:dyDescent="0.3">
      <c r="A54" s="54" t="s">
        <v>149</v>
      </c>
      <c r="B54" s="54" t="s">
        <v>150</v>
      </c>
      <c r="C54" s="55">
        <f>C55+C60+C65+C74+C105</f>
        <v>0</v>
      </c>
    </row>
    <row r="55" spans="1:3" ht="15" hidden="1" customHeight="1" x14ac:dyDescent="0.3">
      <c r="A55" s="54" t="s">
        <v>151</v>
      </c>
      <c r="B55" s="54" t="s">
        <v>152</v>
      </c>
      <c r="C55" s="55">
        <f>C56+C57+C58+C59</f>
        <v>0</v>
      </c>
    </row>
    <row r="56" spans="1:3" ht="15" hidden="1" customHeight="1" x14ac:dyDescent="0.3">
      <c r="A56" s="51" t="s">
        <v>153</v>
      </c>
      <c r="B56" s="51" t="s">
        <v>154</v>
      </c>
      <c r="C56" s="53">
        <v>0</v>
      </c>
    </row>
    <row r="57" spans="1:3" ht="15" hidden="1" customHeight="1" x14ac:dyDescent="0.3">
      <c r="A57" s="51" t="s">
        <v>155</v>
      </c>
      <c r="B57" s="51" t="s">
        <v>156</v>
      </c>
      <c r="C57" s="53">
        <v>0</v>
      </c>
    </row>
    <row r="58" spans="1:3" ht="15" hidden="1" customHeight="1" x14ac:dyDescent="0.3">
      <c r="A58" s="51" t="s">
        <v>157</v>
      </c>
      <c r="B58" s="51" t="s">
        <v>158</v>
      </c>
      <c r="C58" s="52">
        <f>SUM(D58:W58)</f>
        <v>0</v>
      </c>
    </row>
    <row r="59" spans="1:3" ht="15" hidden="1" customHeight="1" x14ac:dyDescent="0.3">
      <c r="A59" s="51" t="s">
        <v>159</v>
      </c>
      <c r="B59" s="51" t="s">
        <v>160</v>
      </c>
      <c r="C59" s="52">
        <f>SUM(D59:W59)</f>
        <v>0</v>
      </c>
    </row>
    <row r="60" spans="1:3" ht="15" hidden="1" customHeight="1" x14ac:dyDescent="0.3">
      <c r="A60" s="54" t="s">
        <v>161</v>
      </c>
      <c r="B60" s="54" t="s">
        <v>162</v>
      </c>
      <c r="C60" s="55">
        <f>C61+C62+C63+C64</f>
        <v>0</v>
      </c>
    </row>
    <row r="61" spans="1:3" ht="15" hidden="1" customHeight="1" x14ac:dyDescent="0.3">
      <c r="A61" s="51" t="s">
        <v>163</v>
      </c>
      <c r="B61" s="51" t="s">
        <v>164</v>
      </c>
      <c r="C61" s="52">
        <f>SUM(D61:W61)</f>
        <v>0</v>
      </c>
    </row>
    <row r="62" spans="1:3" ht="15" hidden="1" customHeight="1" x14ac:dyDescent="0.3">
      <c r="A62" s="51" t="s">
        <v>165</v>
      </c>
      <c r="B62" s="51" t="s">
        <v>166</v>
      </c>
      <c r="C62" s="52">
        <f>SUM(D62:W62)</f>
        <v>0</v>
      </c>
    </row>
    <row r="63" spans="1:3" ht="15" hidden="1" customHeight="1" x14ac:dyDescent="0.3">
      <c r="A63" s="51" t="s">
        <v>167</v>
      </c>
      <c r="B63" s="51" t="s">
        <v>168</v>
      </c>
      <c r="C63" s="52">
        <f>SUM(D63:W63)</f>
        <v>0</v>
      </c>
    </row>
    <row r="64" spans="1:3" ht="15" hidden="1" customHeight="1" x14ac:dyDescent="0.3">
      <c r="A64" s="51" t="s">
        <v>169</v>
      </c>
      <c r="B64" s="51" t="s">
        <v>170</v>
      </c>
      <c r="C64" s="53">
        <v>0</v>
      </c>
    </row>
    <row r="65" spans="1:3" ht="15" hidden="1" customHeight="1" x14ac:dyDescent="0.3">
      <c r="A65" s="54" t="s">
        <v>171</v>
      </c>
      <c r="B65" s="54" t="s">
        <v>172</v>
      </c>
      <c r="C65" s="55">
        <f>C66+C67+C68+C69+C70+C71+C72+C73</f>
        <v>0</v>
      </c>
    </row>
    <row r="66" spans="1:3" ht="15" hidden="1" customHeight="1" x14ac:dyDescent="0.3">
      <c r="A66" s="51" t="s">
        <v>173</v>
      </c>
      <c r="B66" s="51" t="s">
        <v>174</v>
      </c>
      <c r="C66" s="52">
        <f t="shared" ref="C66:C73" si="2">SUM(D66:W66)</f>
        <v>0</v>
      </c>
    </row>
    <row r="67" spans="1:3" ht="15" hidden="1" customHeight="1" x14ac:dyDescent="0.3">
      <c r="A67" s="51" t="s">
        <v>175</v>
      </c>
      <c r="B67" s="51" t="s">
        <v>176</v>
      </c>
      <c r="C67" s="52">
        <f t="shared" si="2"/>
        <v>0</v>
      </c>
    </row>
    <row r="68" spans="1:3" ht="15" hidden="1" customHeight="1" x14ac:dyDescent="0.3">
      <c r="A68" s="51" t="s">
        <v>177</v>
      </c>
      <c r="B68" s="51" t="s">
        <v>178</v>
      </c>
      <c r="C68" s="52">
        <f t="shared" si="2"/>
        <v>0</v>
      </c>
    </row>
    <row r="69" spans="1:3" ht="15" hidden="1" customHeight="1" x14ac:dyDescent="0.3">
      <c r="A69" s="51" t="s">
        <v>179</v>
      </c>
      <c r="B69" s="51" t="s">
        <v>180</v>
      </c>
      <c r="C69" s="52">
        <f t="shared" si="2"/>
        <v>0</v>
      </c>
    </row>
    <row r="70" spans="1:3" ht="15" hidden="1" customHeight="1" x14ac:dyDescent="0.3">
      <c r="A70" s="51" t="s">
        <v>181</v>
      </c>
      <c r="B70" s="51" t="s">
        <v>182</v>
      </c>
      <c r="C70" s="52">
        <f t="shared" si="2"/>
        <v>0</v>
      </c>
    </row>
    <row r="71" spans="1:3" ht="15" hidden="1" customHeight="1" x14ac:dyDescent="0.3">
      <c r="A71" s="51" t="s">
        <v>183</v>
      </c>
      <c r="B71" s="51" t="s">
        <v>184</v>
      </c>
      <c r="C71" s="52">
        <f t="shared" si="2"/>
        <v>0</v>
      </c>
    </row>
    <row r="72" spans="1:3" ht="15" hidden="1" customHeight="1" x14ac:dyDescent="0.3">
      <c r="A72" s="51" t="s">
        <v>185</v>
      </c>
      <c r="B72" s="51" t="s">
        <v>186</v>
      </c>
      <c r="C72" s="52">
        <f t="shared" si="2"/>
        <v>0</v>
      </c>
    </row>
    <row r="73" spans="1:3" ht="15" hidden="1" customHeight="1" x14ac:dyDescent="0.3">
      <c r="A73" s="51" t="s">
        <v>187</v>
      </c>
      <c r="B73" s="51" t="s">
        <v>188</v>
      </c>
      <c r="C73" s="52">
        <f t="shared" si="2"/>
        <v>0</v>
      </c>
    </row>
    <row r="74" spans="1:3" ht="15" hidden="1" customHeight="1" x14ac:dyDescent="0.3">
      <c r="A74" s="54" t="s">
        <v>189</v>
      </c>
      <c r="B74" s="54" t="s">
        <v>47</v>
      </c>
      <c r="C74" s="55">
        <f>+C75+C76+C77+C78+C79+C80+C81+C82+C83+C84+C85+C86+C87+C88+C89+C90+C91+C92+C93+C94+C95+C96+C97+C98+C99+C100+C101+C102+C103+C104</f>
        <v>0</v>
      </c>
    </row>
    <row r="75" spans="1:3" ht="15" hidden="1" customHeight="1" x14ac:dyDescent="0.3">
      <c r="A75" s="51" t="s">
        <v>190</v>
      </c>
      <c r="B75" s="51" t="s">
        <v>191</v>
      </c>
      <c r="C75" s="53">
        <v>0</v>
      </c>
    </row>
    <row r="76" spans="1:3" ht="15" hidden="1" customHeight="1" x14ac:dyDescent="0.3">
      <c r="A76" s="51" t="s">
        <v>192</v>
      </c>
      <c r="B76" s="51" t="s">
        <v>193</v>
      </c>
      <c r="C76" s="52">
        <f>SUM(D76:W76)</f>
        <v>0</v>
      </c>
    </row>
    <row r="77" spans="1:3" ht="15" hidden="1" customHeight="1" x14ac:dyDescent="0.3">
      <c r="A77" s="51" t="s">
        <v>194</v>
      </c>
      <c r="B77" s="51" t="s">
        <v>195</v>
      </c>
      <c r="C77" s="52">
        <f>SUM(D77:W77)</f>
        <v>0</v>
      </c>
    </row>
    <row r="78" spans="1:3" ht="15" hidden="1" customHeight="1" x14ac:dyDescent="0.3">
      <c r="A78" s="51" t="s">
        <v>196</v>
      </c>
      <c r="B78" s="51" t="s">
        <v>197</v>
      </c>
      <c r="C78" s="52">
        <f>SUM(D78:W78)</f>
        <v>0</v>
      </c>
    </row>
    <row r="79" spans="1:3" ht="15" hidden="1" customHeight="1" x14ac:dyDescent="0.3">
      <c r="A79" s="51" t="s">
        <v>198</v>
      </c>
      <c r="B79" s="51" t="s">
        <v>199</v>
      </c>
      <c r="C79" s="52">
        <f>SUM(D79:W79)</f>
        <v>0</v>
      </c>
    </row>
    <row r="80" spans="1:3" ht="15" hidden="1" customHeight="1" x14ac:dyDescent="0.3">
      <c r="A80" s="51" t="s">
        <v>200</v>
      </c>
      <c r="B80" s="51" t="s">
        <v>201</v>
      </c>
      <c r="C80" s="52">
        <v>0</v>
      </c>
    </row>
    <row r="81" spans="1:3" ht="15" hidden="1" customHeight="1" x14ac:dyDescent="0.3">
      <c r="A81" s="51" t="s">
        <v>202</v>
      </c>
      <c r="B81" s="51" t="s">
        <v>203</v>
      </c>
      <c r="C81" s="52">
        <f t="shared" ref="C81:C103" si="3">SUM(D81:W81)</f>
        <v>0</v>
      </c>
    </row>
    <row r="82" spans="1:3" ht="15" hidden="1" customHeight="1" x14ac:dyDescent="0.3">
      <c r="A82" s="51" t="s">
        <v>204</v>
      </c>
      <c r="B82" s="51" t="s">
        <v>205</v>
      </c>
      <c r="C82" s="52">
        <f t="shared" si="3"/>
        <v>0</v>
      </c>
    </row>
    <row r="83" spans="1:3" ht="15" hidden="1" customHeight="1" x14ac:dyDescent="0.3">
      <c r="A83" s="51" t="s">
        <v>206</v>
      </c>
      <c r="B83" s="51" t="s">
        <v>207</v>
      </c>
      <c r="C83" s="52">
        <f t="shared" si="3"/>
        <v>0</v>
      </c>
    </row>
    <row r="84" spans="1:3" ht="15" hidden="1" customHeight="1" x14ac:dyDescent="0.3">
      <c r="A84" s="51" t="s">
        <v>208</v>
      </c>
      <c r="B84" s="51" t="s">
        <v>209</v>
      </c>
      <c r="C84" s="52">
        <f t="shared" si="3"/>
        <v>0</v>
      </c>
    </row>
    <row r="85" spans="1:3" ht="15" hidden="1" customHeight="1" x14ac:dyDescent="0.3">
      <c r="A85" s="51" t="s">
        <v>210</v>
      </c>
      <c r="B85" s="51" t="s">
        <v>211</v>
      </c>
      <c r="C85" s="52">
        <f t="shared" si="3"/>
        <v>0</v>
      </c>
    </row>
    <row r="86" spans="1:3" ht="15" hidden="1" customHeight="1" x14ac:dyDescent="0.3">
      <c r="A86" s="51" t="s">
        <v>212</v>
      </c>
      <c r="B86" s="51" t="s">
        <v>213</v>
      </c>
      <c r="C86" s="52">
        <f t="shared" si="3"/>
        <v>0</v>
      </c>
    </row>
    <row r="87" spans="1:3" ht="15" hidden="1" customHeight="1" x14ac:dyDescent="0.3">
      <c r="A87" s="51" t="s">
        <v>214</v>
      </c>
      <c r="B87" s="51" t="s">
        <v>215</v>
      </c>
      <c r="C87" s="52">
        <f t="shared" si="3"/>
        <v>0</v>
      </c>
    </row>
    <row r="88" spans="1:3" ht="15" hidden="1" customHeight="1" x14ac:dyDescent="0.3">
      <c r="A88" s="51" t="s">
        <v>216</v>
      </c>
      <c r="B88" s="51" t="s">
        <v>217</v>
      </c>
      <c r="C88" s="52">
        <f t="shared" si="3"/>
        <v>0</v>
      </c>
    </row>
    <row r="89" spans="1:3" ht="15" hidden="1" customHeight="1" x14ac:dyDescent="0.3">
      <c r="A89" s="51" t="s">
        <v>218</v>
      </c>
      <c r="B89" s="51" t="s">
        <v>219</v>
      </c>
      <c r="C89" s="52">
        <f t="shared" si="3"/>
        <v>0</v>
      </c>
    </row>
    <row r="90" spans="1:3" ht="15" hidden="1" customHeight="1" x14ac:dyDescent="0.3">
      <c r="A90" s="51" t="s">
        <v>220</v>
      </c>
      <c r="B90" s="51" t="s">
        <v>221</v>
      </c>
      <c r="C90" s="52">
        <f t="shared" si="3"/>
        <v>0</v>
      </c>
    </row>
    <row r="91" spans="1:3" ht="15" hidden="1" customHeight="1" x14ac:dyDescent="0.3">
      <c r="A91" s="51" t="s">
        <v>222</v>
      </c>
      <c r="B91" s="51" t="s">
        <v>223</v>
      </c>
      <c r="C91" s="52">
        <f t="shared" si="3"/>
        <v>0</v>
      </c>
    </row>
    <row r="92" spans="1:3" ht="15" hidden="1" customHeight="1" x14ac:dyDescent="0.3">
      <c r="A92" s="51" t="s">
        <v>224</v>
      </c>
      <c r="B92" s="51" t="s">
        <v>225</v>
      </c>
      <c r="C92" s="52">
        <f t="shared" si="3"/>
        <v>0</v>
      </c>
    </row>
    <row r="93" spans="1:3" ht="15" hidden="1" customHeight="1" x14ac:dyDescent="0.3">
      <c r="A93" s="51" t="s">
        <v>226</v>
      </c>
      <c r="B93" s="51" t="s">
        <v>227</v>
      </c>
      <c r="C93" s="52">
        <f t="shared" si="3"/>
        <v>0</v>
      </c>
    </row>
    <row r="94" spans="1:3" ht="15" hidden="1" customHeight="1" x14ac:dyDescent="0.3">
      <c r="A94" s="51" t="s">
        <v>228</v>
      </c>
      <c r="B94" s="51" t="s">
        <v>229</v>
      </c>
      <c r="C94" s="52">
        <f t="shared" si="3"/>
        <v>0</v>
      </c>
    </row>
    <row r="95" spans="1:3" ht="15" hidden="1" customHeight="1" x14ac:dyDescent="0.3">
      <c r="A95" s="51" t="s">
        <v>230</v>
      </c>
      <c r="B95" s="51" t="s">
        <v>231</v>
      </c>
      <c r="C95" s="52">
        <f t="shared" si="3"/>
        <v>0</v>
      </c>
    </row>
    <row r="96" spans="1:3" ht="15" hidden="1" customHeight="1" x14ac:dyDescent="0.3">
      <c r="A96" s="51" t="s">
        <v>232</v>
      </c>
      <c r="B96" s="51" t="s">
        <v>233</v>
      </c>
      <c r="C96" s="52">
        <f t="shared" si="3"/>
        <v>0</v>
      </c>
    </row>
    <row r="97" spans="1:3" ht="15" hidden="1" customHeight="1" x14ac:dyDescent="0.3">
      <c r="A97" s="51" t="s">
        <v>234</v>
      </c>
      <c r="B97" s="51" t="s">
        <v>235</v>
      </c>
      <c r="C97" s="52">
        <f t="shared" si="3"/>
        <v>0</v>
      </c>
    </row>
    <row r="98" spans="1:3" ht="15" hidden="1" customHeight="1" x14ac:dyDescent="0.3">
      <c r="A98" s="51" t="s">
        <v>236</v>
      </c>
      <c r="B98" s="51" t="s">
        <v>237</v>
      </c>
      <c r="C98" s="52">
        <f t="shared" si="3"/>
        <v>0</v>
      </c>
    </row>
    <row r="99" spans="1:3" ht="15" hidden="1" customHeight="1" x14ac:dyDescent="0.3">
      <c r="A99" s="51" t="s">
        <v>238</v>
      </c>
      <c r="B99" s="51" t="s">
        <v>239</v>
      </c>
      <c r="C99" s="52">
        <f t="shared" si="3"/>
        <v>0</v>
      </c>
    </row>
    <row r="100" spans="1:3" ht="15" hidden="1" customHeight="1" x14ac:dyDescent="0.3">
      <c r="A100" s="51" t="s">
        <v>240</v>
      </c>
      <c r="B100" s="51" t="s">
        <v>241</v>
      </c>
      <c r="C100" s="52">
        <f t="shared" si="3"/>
        <v>0</v>
      </c>
    </row>
    <row r="101" spans="1:3" ht="15" hidden="1" customHeight="1" x14ac:dyDescent="0.3">
      <c r="A101" s="51" t="s">
        <v>242</v>
      </c>
      <c r="B101" s="51" t="s">
        <v>243</v>
      </c>
      <c r="C101" s="52">
        <f t="shared" si="3"/>
        <v>0</v>
      </c>
    </row>
    <row r="102" spans="1:3" ht="15" hidden="1" customHeight="1" x14ac:dyDescent="0.3">
      <c r="A102" s="51" t="s">
        <v>244</v>
      </c>
      <c r="B102" s="51" t="s">
        <v>45</v>
      </c>
      <c r="C102" s="52">
        <f t="shared" si="3"/>
        <v>0</v>
      </c>
    </row>
    <row r="103" spans="1:3" ht="15" hidden="1" customHeight="1" x14ac:dyDescent="0.3">
      <c r="A103" s="51" t="s">
        <v>245</v>
      </c>
      <c r="B103" s="51" t="s">
        <v>246</v>
      </c>
      <c r="C103" s="52">
        <f t="shared" si="3"/>
        <v>0</v>
      </c>
    </row>
    <row r="104" spans="1:3" ht="15" hidden="1" customHeight="1" x14ac:dyDescent="0.3">
      <c r="A104" s="51" t="s">
        <v>247</v>
      </c>
      <c r="B104" s="51" t="s">
        <v>248</v>
      </c>
      <c r="C104" s="53">
        <v>0</v>
      </c>
    </row>
    <row r="105" spans="1:3" ht="15" hidden="1" customHeight="1" x14ac:dyDescent="0.3">
      <c r="A105" s="54" t="s">
        <v>249</v>
      </c>
      <c r="B105" s="54" t="s">
        <v>250</v>
      </c>
      <c r="C105" s="55">
        <f>C106+C107</f>
        <v>0</v>
      </c>
    </row>
    <row r="106" spans="1:3" ht="15" hidden="1" customHeight="1" x14ac:dyDescent="0.3">
      <c r="A106" s="51" t="s">
        <v>251</v>
      </c>
      <c r="B106" s="51" t="s">
        <v>148</v>
      </c>
      <c r="C106" s="52">
        <f>SUM(D106:W106)</f>
        <v>0</v>
      </c>
    </row>
    <row r="107" spans="1:3" ht="15" hidden="1" customHeight="1" x14ac:dyDescent="0.3">
      <c r="A107" s="51" t="s">
        <v>252</v>
      </c>
      <c r="B107" s="51" t="s">
        <v>101</v>
      </c>
      <c r="C107" s="52">
        <f>SUM(D107:W107)</f>
        <v>0</v>
      </c>
    </row>
    <row r="108" spans="1:3" ht="15" hidden="1" customHeight="1" x14ac:dyDescent="0.3">
      <c r="A108" s="54" t="s">
        <v>253</v>
      </c>
      <c r="B108" s="54" t="s">
        <v>254</v>
      </c>
      <c r="C108" s="55">
        <f>C109</f>
        <v>0</v>
      </c>
    </row>
    <row r="109" spans="1:3" ht="15" hidden="1" customHeight="1" x14ac:dyDescent="0.3">
      <c r="A109" s="54" t="s">
        <v>255</v>
      </c>
      <c r="B109" s="54" t="s">
        <v>254</v>
      </c>
      <c r="C109" s="55">
        <f>C110+C111+C112+C113+C114</f>
        <v>0</v>
      </c>
    </row>
    <row r="110" spans="1:3" ht="15" hidden="1" customHeight="1" x14ac:dyDescent="0.3">
      <c r="A110" s="51" t="s">
        <v>256</v>
      </c>
      <c r="B110" s="51" t="s">
        <v>257</v>
      </c>
      <c r="C110" s="52">
        <f>SUM(D110:W110)</f>
        <v>0</v>
      </c>
    </row>
    <row r="111" spans="1:3" ht="15" hidden="1" customHeight="1" x14ac:dyDescent="0.3">
      <c r="A111" s="51" t="s">
        <v>258</v>
      </c>
      <c r="B111" s="51" t="s">
        <v>259</v>
      </c>
      <c r="C111" s="52">
        <f>SUM(D111:W111)</f>
        <v>0</v>
      </c>
    </row>
    <row r="112" spans="1:3" ht="15" hidden="1" customHeight="1" x14ac:dyDescent="0.3">
      <c r="A112" s="51" t="s">
        <v>260</v>
      </c>
      <c r="B112" s="51" t="s">
        <v>261</v>
      </c>
      <c r="C112" s="53">
        <v>0</v>
      </c>
    </row>
    <row r="113" spans="1:3" ht="15" hidden="1" customHeight="1" x14ac:dyDescent="0.3">
      <c r="A113" s="51" t="s">
        <v>262</v>
      </c>
      <c r="B113" s="51" t="s">
        <v>263</v>
      </c>
      <c r="C113" s="53">
        <v>0</v>
      </c>
    </row>
    <row r="114" spans="1:3" ht="15" hidden="1" customHeight="1" x14ac:dyDescent="0.3">
      <c r="A114" s="51" t="s">
        <v>264</v>
      </c>
      <c r="B114" s="51" t="s">
        <v>186</v>
      </c>
      <c r="C114" s="52">
        <f>SUM(D114:W114)</f>
        <v>0</v>
      </c>
    </row>
    <row r="115" spans="1:3" ht="15" hidden="1" customHeight="1" x14ac:dyDescent="0.3">
      <c r="A115" s="54" t="s">
        <v>265</v>
      </c>
      <c r="B115" s="54" t="s">
        <v>266</v>
      </c>
      <c r="C115" s="55">
        <f>C116</f>
        <v>0</v>
      </c>
    </row>
    <row r="116" spans="1:3" ht="15" hidden="1" customHeight="1" x14ac:dyDescent="0.3">
      <c r="A116" s="51" t="s">
        <v>267</v>
      </c>
      <c r="B116" s="51" t="s">
        <v>268</v>
      </c>
      <c r="C116" s="52">
        <f>SUM(D116:W116)</f>
        <v>0</v>
      </c>
    </row>
    <row r="117" spans="1:3" ht="15" customHeight="1" x14ac:dyDescent="0.3">
      <c r="A117" s="54" t="s">
        <v>269</v>
      </c>
      <c r="B117" s="54" t="s">
        <v>270</v>
      </c>
      <c r="C117" s="55">
        <f>C118+C120</f>
        <v>50000</v>
      </c>
    </row>
    <row r="118" spans="1:3" ht="15" hidden="1" customHeight="1" x14ac:dyDescent="0.3">
      <c r="A118" s="54" t="s">
        <v>271</v>
      </c>
      <c r="B118" s="54" t="s">
        <v>272</v>
      </c>
      <c r="C118" s="55">
        <f>C119</f>
        <v>0</v>
      </c>
    </row>
    <row r="119" spans="1:3" ht="15" hidden="1" customHeight="1" x14ac:dyDescent="0.3">
      <c r="A119" s="51" t="s">
        <v>273</v>
      </c>
      <c r="B119" s="51" t="s">
        <v>274</v>
      </c>
      <c r="C119" s="52">
        <f>SUM(D119:W119)</f>
        <v>0</v>
      </c>
    </row>
    <row r="120" spans="1:3" ht="15" customHeight="1" x14ac:dyDescent="0.3">
      <c r="A120" s="54" t="s">
        <v>275</v>
      </c>
      <c r="B120" s="54" t="s">
        <v>276</v>
      </c>
      <c r="C120" s="55">
        <f>C121+C122</f>
        <v>50000</v>
      </c>
    </row>
    <row r="121" spans="1:3" ht="15" hidden="1" customHeight="1" x14ac:dyDescent="0.3">
      <c r="A121" s="51" t="s">
        <v>277</v>
      </c>
      <c r="B121" s="51" t="s">
        <v>278</v>
      </c>
      <c r="C121" s="52">
        <f>SUM(D121:W121)</f>
        <v>0</v>
      </c>
    </row>
    <row r="122" spans="1:3" ht="15" customHeight="1" x14ac:dyDescent="0.3">
      <c r="A122" s="51" t="s">
        <v>279</v>
      </c>
      <c r="B122" s="51" t="s">
        <v>280</v>
      </c>
      <c r="C122" s="52">
        <v>50000</v>
      </c>
    </row>
    <row r="123" spans="1:3" ht="15" hidden="1" customHeight="1" x14ac:dyDescent="0.3">
      <c r="A123" s="51"/>
      <c r="B123" s="51" t="s">
        <v>281</v>
      </c>
      <c r="C123" s="52">
        <f>SUM(D123:W123)</f>
        <v>0</v>
      </c>
    </row>
    <row r="124" spans="1:3" ht="15" hidden="1" customHeight="1" x14ac:dyDescent="0.3">
      <c r="A124" s="54" t="s">
        <v>282</v>
      </c>
      <c r="B124" s="54" t="s">
        <v>283</v>
      </c>
      <c r="C124" s="101">
        <f>C125+C147+C166+C173</f>
        <v>0</v>
      </c>
    </row>
    <row r="125" spans="1:3" ht="15" hidden="1" customHeight="1" x14ac:dyDescent="0.3">
      <c r="A125" s="54" t="s">
        <v>284</v>
      </c>
      <c r="B125" s="54" t="s">
        <v>285</v>
      </c>
      <c r="C125" s="101">
        <f>C126+C129+C131+C141+C145</f>
        <v>0</v>
      </c>
    </row>
    <row r="126" spans="1:3" ht="15" hidden="1" customHeight="1" x14ac:dyDescent="0.3">
      <c r="A126" s="54" t="s">
        <v>286</v>
      </c>
      <c r="B126" s="54" t="s">
        <v>287</v>
      </c>
      <c r="C126" s="101">
        <f>C127+C128</f>
        <v>0</v>
      </c>
    </row>
    <row r="127" spans="1:3" ht="15" hidden="1" customHeight="1" x14ac:dyDescent="0.3">
      <c r="A127" s="51" t="s">
        <v>288</v>
      </c>
      <c r="B127" s="51" t="s">
        <v>289</v>
      </c>
      <c r="C127" s="102">
        <v>0</v>
      </c>
    </row>
    <row r="128" spans="1:3" ht="15" hidden="1" customHeight="1" x14ac:dyDescent="0.3">
      <c r="A128" s="51" t="s">
        <v>290</v>
      </c>
      <c r="B128" s="51" t="s">
        <v>291</v>
      </c>
      <c r="C128" s="52">
        <f>SUM(D128:W128)</f>
        <v>0</v>
      </c>
    </row>
    <row r="129" spans="1:3" ht="15" hidden="1" customHeight="1" x14ac:dyDescent="0.3">
      <c r="A129" s="54" t="s">
        <v>292</v>
      </c>
      <c r="B129" s="54" t="s">
        <v>293</v>
      </c>
      <c r="C129" s="55">
        <f>C130</f>
        <v>0</v>
      </c>
    </row>
    <row r="130" spans="1:3" ht="15" hidden="1" customHeight="1" x14ac:dyDescent="0.3">
      <c r="A130" s="51" t="s">
        <v>294</v>
      </c>
      <c r="B130" s="51" t="s">
        <v>295</v>
      </c>
      <c r="C130" s="52">
        <f>SUM(D130:W130)</f>
        <v>0</v>
      </c>
    </row>
    <row r="131" spans="1:3" ht="15" hidden="1" customHeight="1" x14ac:dyDescent="0.3">
      <c r="A131" s="54" t="s">
        <v>296</v>
      </c>
      <c r="B131" s="54" t="s">
        <v>297</v>
      </c>
      <c r="C131" s="101">
        <f>C132+C133+C134+C135+C136+C137+C138+C139+C140</f>
        <v>0</v>
      </c>
    </row>
    <row r="132" spans="1:3" ht="15" hidden="1" customHeight="1" x14ac:dyDescent="0.3">
      <c r="A132" s="51" t="s">
        <v>298</v>
      </c>
      <c r="B132" s="51" t="s">
        <v>299</v>
      </c>
      <c r="C132" s="52">
        <v>0</v>
      </c>
    </row>
    <row r="133" spans="1:3" ht="15" hidden="1" customHeight="1" x14ac:dyDescent="0.3">
      <c r="A133" s="51" t="s">
        <v>300</v>
      </c>
      <c r="B133" s="51" t="s">
        <v>301</v>
      </c>
      <c r="C133" s="102">
        <v>0</v>
      </c>
    </row>
    <row r="134" spans="1:3" ht="15" hidden="1" customHeight="1" x14ac:dyDescent="0.3">
      <c r="A134" s="51" t="s">
        <v>302</v>
      </c>
      <c r="B134" s="51" t="s">
        <v>303</v>
      </c>
      <c r="C134" s="52">
        <f>SUM(D134:W134)</f>
        <v>0</v>
      </c>
    </row>
    <row r="135" spans="1:3" ht="15" hidden="1" customHeight="1" x14ac:dyDescent="0.3">
      <c r="A135" s="51" t="s">
        <v>304</v>
      </c>
      <c r="B135" s="51" t="s">
        <v>305</v>
      </c>
      <c r="C135" s="52">
        <v>0</v>
      </c>
    </row>
    <row r="136" spans="1:3" ht="15" hidden="1" customHeight="1" x14ac:dyDescent="0.3">
      <c r="A136" s="51" t="s">
        <v>306</v>
      </c>
      <c r="B136" s="51" t="s">
        <v>307</v>
      </c>
      <c r="C136" s="52">
        <f>SUM(D136:W136)</f>
        <v>0</v>
      </c>
    </row>
    <row r="137" spans="1:3" ht="15" hidden="1" customHeight="1" x14ac:dyDescent="0.3">
      <c r="A137" s="51" t="s">
        <v>308</v>
      </c>
      <c r="B137" s="51" t="s">
        <v>309</v>
      </c>
      <c r="C137" s="52">
        <v>0</v>
      </c>
    </row>
    <row r="138" spans="1:3" ht="15" hidden="1" customHeight="1" x14ac:dyDescent="0.3">
      <c r="A138" s="51" t="s">
        <v>310</v>
      </c>
      <c r="B138" s="51" t="s">
        <v>311</v>
      </c>
      <c r="C138" s="52">
        <v>0</v>
      </c>
    </row>
    <row r="139" spans="1:3" ht="15" hidden="1" customHeight="1" x14ac:dyDescent="0.3">
      <c r="A139" s="51" t="s">
        <v>312</v>
      </c>
      <c r="B139" s="51" t="s">
        <v>313</v>
      </c>
      <c r="C139" s="52">
        <f>SUM(D139:W139)</f>
        <v>0</v>
      </c>
    </row>
    <row r="140" spans="1:3" ht="15" hidden="1" customHeight="1" x14ac:dyDescent="0.3">
      <c r="A140" s="51" t="s">
        <v>314</v>
      </c>
      <c r="B140" s="51" t="s">
        <v>315</v>
      </c>
      <c r="C140" s="52">
        <f>SUM(D140:W140)</f>
        <v>0</v>
      </c>
    </row>
    <row r="141" spans="1:3" ht="15" hidden="1" customHeight="1" x14ac:dyDescent="0.3">
      <c r="A141" s="54" t="s">
        <v>316</v>
      </c>
      <c r="B141" s="54" t="s">
        <v>317</v>
      </c>
      <c r="C141" s="55">
        <f>C142+C143+C144</f>
        <v>0</v>
      </c>
    </row>
    <row r="142" spans="1:3" ht="15" hidden="1" customHeight="1" x14ac:dyDescent="0.3">
      <c r="A142" s="51" t="s">
        <v>318</v>
      </c>
      <c r="B142" s="51" t="s">
        <v>319</v>
      </c>
      <c r="C142" s="52">
        <f>SUM(D142:W142)</f>
        <v>0</v>
      </c>
    </row>
    <row r="143" spans="1:3" ht="15" hidden="1" customHeight="1" x14ac:dyDescent="0.3">
      <c r="A143" s="51" t="s">
        <v>320</v>
      </c>
      <c r="B143" s="51" t="s">
        <v>321</v>
      </c>
      <c r="C143" s="52">
        <f>SUM(D143:W143)</f>
        <v>0</v>
      </c>
    </row>
    <row r="144" spans="1:3" ht="15" hidden="1" customHeight="1" x14ac:dyDescent="0.3">
      <c r="A144" s="51" t="s">
        <v>322</v>
      </c>
      <c r="B144" s="51" t="s">
        <v>323</v>
      </c>
      <c r="C144" s="52">
        <f>SUM(D144:W144)</f>
        <v>0</v>
      </c>
    </row>
    <row r="145" spans="1:3" ht="15" hidden="1" customHeight="1" x14ac:dyDescent="0.3">
      <c r="A145" s="54" t="s">
        <v>324</v>
      </c>
      <c r="B145" s="54" t="s">
        <v>325</v>
      </c>
      <c r="C145" s="55">
        <f>C146</f>
        <v>0</v>
      </c>
    </row>
    <row r="146" spans="1:3" ht="15" hidden="1" customHeight="1" x14ac:dyDescent="0.3">
      <c r="A146" s="51" t="s">
        <v>326</v>
      </c>
      <c r="B146" s="51" t="s">
        <v>327</v>
      </c>
      <c r="C146" s="52">
        <f>SUM(D146:W146)</f>
        <v>0</v>
      </c>
    </row>
    <row r="147" spans="1:3" ht="15" hidden="1" customHeight="1" x14ac:dyDescent="0.3">
      <c r="A147" s="54" t="s">
        <v>328</v>
      </c>
      <c r="B147" s="54" t="s">
        <v>329</v>
      </c>
      <c r="C147" s="55">
        <f>C148+C150+C160+C164</f>
        <v>0</v>
      </c>
    </row>
    <row r="148" spans="1:3" ht="15" hidden="1" customHeight="1" x14ac:dyDescent="0.3">
      <c r="A148" s="54" t="s">
        <v>330</v>
      </c>
      <c r="B148" s="54" t="s">
        <v>293</v>
      </c>
      <c r="C148" s="55">
        <f>C149</f>
        <v>0</v>
      </c>
    </row>
    <row r="149" spans="1:3" ht="15" hidden="1" customHeight="1" x14ac:dyDescent="0.3">
      <c r="A149" s="51" t="s">
        <v>331</v>
      </c>
      <c r="B149" s="51" t="s">
        <v>295</v>
      </c>
      <c r="C149" s="52">
        <f>SUM(D149:W149)</f>
        <v>0</v>
      </c>
    </row>
    <row r="150" spans="1:3" ht="15" hidden="1" customHeight="1" x14ac:dyDescent="0.3">
      <c r="A150" s="54" t="s">
        <v>332</v>
      </c>
      <c r="B150" s="54" t="s">
        <v>297</v>
      </c>
      <c r="C150" s="55">
        <f>C151+C152+C153+C154+C155+C156+C157+C158+C159</f>
        <v>0</v>
      </c>
    </row>
    <row r="151" spans="1:3" ht="15" hidden="1" customHeight="1" x14ac:dyDescent="0.3">
      <c r="A151" s="51" t="s">
        <v>333</v>
      </c>
      <c r="B151" s="51" t="s">
        <v>299</v>
      </c>
      <c r="C151" s="52">
        <f t="shared" ref="C151:C159" si="4">SUM(D151:W151)</f>
        <v>0</v>
      </c>
    </row>
    <row r="152" spans="1:3" ht="15" hidden="1" customHeight="1" x14ac:dyDescent="0.3">
      <c r="A152" s="51" t="s">
        <v>334</v>
      </c>
      <c r="B152" s="51" t="s">
        <v>301</v>
      </c>
      <c r="C152" s="52">
        <f t="shared" si="4"/>
        <v>0</v>
      </c>
    </row>
    <row r="153" spans="1:3" ht="15" hidden="1" customHeight="1" x14ac:dyDescent="0.3">
      <c r="A153" s="51" t="s">
        <v>335</v>
      </c>
      <c r="B153" s="51" t="s">
        <v>303</v>
      </c>
      <c r="C153" s="52">
        <f t="shared" si="4"/>
        <v>0</v>
      </c>
    </row>
    <row r="154" spans="1:3" ht="15" hidden="1" customHeight="1" x14ac:dyDescent="0.3">
      <c r="A154" s="51" t="s">
        <v>336</v>
      </c>
      <c r="B154" s="51" t="s">
        <v>305</v>
      </c>
      <c r="C154" s="52">
        <f t="shared" si="4"/>
        <v>0</v>
      </c>
    </row>
    <row r="155" spans="1:3" ht="15" hidden="1" customHeight="1" x14ac:dyDescent="0.3">
      <c r="A155" s="51" t="s">
        <v>337</v>
      </c>
      <c r="B155" s="51" t="s">
        <v>307</v>
      </c>
      <c r="C155" s="52">
        <f t="shared" si="4"/>
        <v>0</v>
      </c>
    </row>
    <row r="156" spans="1:3" ht="15" hidden="1" customHeight="1" x14ac:dyDescent="0.3">
      <c r="A156" s="51" t="s">
        <v>338</v>
      </c>
      <c r="B156" s="51" t="s">
        <v>309</v>
      </c>
      <c r="C156" s="52">
        <f t="shared" si="4"/>
        <v>0</v>
      </c>
    </row>
    <row r="157" spans="1:3" ht="15" hidden="1" customHeight="1" x14ac:dyDescent="0.3">
      <c r="A157" s="51" t="s">
        <v>339</v>
      </c>
      <c r="B157" s="51" t="s">
        <v>311</v>
      </c>
      <c r="C157" s="52">
        <f t="shared" si="4"/>
        <v>0</v>
      </c>
    </row>
    <row r="158" spans="1:3" ht="15" hidden="1" customHeight="1" x14ac:dyDescent="0.3">
      <c r="A158" s="51" t="s">
        <v>340</v>
      </c>
      <c r="B158" s="51" t="s">
        <v>313</v>
      </c>
      <c r="C158" s="52">
        <f t="shared" si="4"/>
        <v>0</v>
      </c>
    </row>
    <row r="159" spans="1:3" ht="15" hidden="1" customHeight="1" x14ac:dyDescent="0.3">
      <c r="A159" s="51" t="s">
        <v>341</v>
      </c>
      <c r="B159" s="51" t="s">
        <v>315</v>
      </c>
      <c r="C159" s="52">
        <f t="shared" si="4"/>
        <v>0</v>
      </c>
    </row>
    <row r="160" spans="1:3" ht="15" hidden="1" customHeight="1" x14ac:dyDescent="0.3">
      <c r="A160" s="54" t="s">
        <v>342</v>
      </c>
      <c r="B160" s="54" t="s">
        <v>317</v>
      </c>
      <c r="C160" s="55">
        <f>C161+C162+C163</f>
        <v>0</v>
      </c>
    </row>
    <row r="161" spans="1:3" ht="15" hidden="1" customHeight="1" x14ac:dyDescent="0.3">
      <c r="A161" s="51" t="s">
        <v>343</v>
      </c>
      <c r="B161" s="51" t="s">
        <v>319</v>
      </c>
      <c r="C161" s="52">
        <f>SUM(D161:W161)</f>
        <v>0</v>
      </c>
    </row>
    <row r="162" spans="1:3" ht="15" hidden="1" customHeight="1" x14ac:dyDescent="0.3">
      <c r="A162" s="51" t="s">
        <v>344</v>
      </c>
      <c r="B162" s="51" t="s">
        <v>321</v>
      </c>
      <c r="C162" s="52">
        <f>SUM(D162:W162)</f>
        <v>0</v>
      </c>
    </row>
    <row r="163" spans="1:3" ht="15" hidden="1" customHeight="1" x14ac:dyDescent="0.3">
      <c r="A163" s="51" t="s">
        <v>345</v>
      </c>
      <c r="B163" s="51" t="s">
        <v>323</v>
      </c>
      <c r="C163" s="52">
        <f>SUM(D163:W163)</f>
        <v>0</v>
      </c>
    </row>
    <row r="164" spans="1:3" ht="15" hidden="1" customHeight="1" x14ac:dyDescent="0.3">
      <c r="A164" s="54" t="s">
        <v>346</v>
      </c>
      <c r="B164" s="54" t="s">
        <v>325</v>
      </c>
      <c r="C164" s="55">
        <f>C165</f>
        <v>0</v>
      </c>
    </row>
    <row r="165" spans="1:3" ht="15" hidden="1" customHeight="1" x14ac:dyDescent="0.3">
      <c r="A165" s="51" t="s">
        <v>347</v>
      </c>
      <c r="B165" s="51" t="s">
        <v>327</v>
      </c>
      <c r="C165" s="52">
        <f>SUM(D165:W165)</f>
        <v>0</v>
      </c>
    </row>
    <row r="166" spans="1:3" ht="15" hidden="1" customHeight="1" x14ac:dyDescent="0.3">
      <c r="A166" s="54" t="s">
        <v>348</v>
      </c>
      <c r="B166" s="54" t="s">
        <v>349</v>
      </c>
      <c r="C166" s="55">
        <f>C167+C171</f>
        <v>0</v>
      </c>
    </row>
    <row r="167" spans="1:3" ht="15" hidden="1" customHeight="1" x14ac:dyDescent="0.3">
      <c r="A167" s="54" t="s">
        <v>350</v>
      </c>
      <c r="B167" s="54" t="s">
        <v>351</v>
      </c>
      <c r="C167" s="55">
        <f>C168+C169+C170</f>
        <v>0</v>
      </c>
    </row>
    <row r="168" spans="1:3" ht="15" hidden="1" customHeight="1" x14ac:dyDescent="0.3">
      <c r="A168" s="51" t="s">
        <v>352</v>
      </c>
      <c r="B168" s="51" t="s">
        <v>353</v>
      </c>
      <c r="C168" s="52">
        <f>SUM(D168:W168)</f>
        <v>0</v>
      </c>
    </row>
    <row r="169" spans="1:3" ht="15" hidden="1" customHeight="1" x14ac:dyDescent="0.3">
      <c r="A169" s="51" t="s">
        <v>354</v>
      </c>
      <c r="B169" s="51" t="s">
        <v>355</v>
      </c>
      <c r="C169" s="52">
        <f>SUM(D169:W169)</f>
        <v>0</v>
      </c>
    </row>
    <row r="170" spans="1:3" ht="15" hidden="1" customHeight="1" x14ac:dyDescent="0.3">
      <c r="A170" s="51" t="s">
        <v>356</v>
      </c>
      <c r="B170" s="51" t="s">
        <v>357</v>
      </c>
      <c r="C170" s="52">
        <f>SUM(D170:W170)</f>
        <v>0</v>
      </c>
    </row>
    <row r="171" spans="1:3" ht="15" hidden="1" customHeight="1" x14ac:dyDescent="0.3">
      <c r="A171" s="54" t="s">
        <v>358</v>
      </c>
      <c r="B171" s="54" t="s">
        <v>359</v>
      </c>
      <c r="C171" s="55">
        <f>C172</f>
        <v>0</v>
      </c>
    </row>
    <row r="172" spans="1:3" ht="15" hidden="1" customHeight="1" x14ac:dyDescent="0.3">
      <c r="A172" s="51" t="s">
        <v>360</v>
      </c>
      <c r="B172" s="51" t="s">
        <v>361</v>
      </c>
      <c r="C172" s="52">
        <f>SUM(D172:W172)</f>
        <v>0</v>
      </c>
    </row>
    <row r="173" spans="1:3" ht="15" hidden="1" customHeight="1" x14ac:dyDescent="0.3">
      <c r="A173" s="54" t="s">
        <v>362</v>
      </c>
      <c r="B173" s="54" t="s">
        <v>363</v>
      </c>
      <c r="C173" s="55">
        <f>C174</f>
        <v>0</v>
      </c>
    </row>
    <row r="174" spans="1:3" ht="15" hidden="1" customHeight="1" x14ac:dyDescent="0.3">
      <c r="A174" s="54" t="s">
        <v>364</v>
      </c>
      <c r="B174" s="54" t="s">
        <v>365</v>
      </c>
      <c r="C174" s="55">
        <f>C175</f>
        <v>0</v>
      </c>
    </row>
    <row r="175" spans="1:3" ht="15" hidden="1" customHeight="1" x14ac:dyDescent="0.3">
      <c r="A175" s="51" t="s">
        <v>366</v>
      </c>
      <c r="B175" s="51" t="s">
        <v>367</v>
      </c>
      <c r="C175" s="52">
        <f>SUM(D175:W175)</f>
        <v>0</v>
      </c>
    </row>
    <row r="176" spans="1:3" ht="15" customHeight="1" x14ac:dyDescent="0.3">
      <c r="A176" s="56"/>
      <c r="B176" s="56"/>
      <c r="C176" s="46"/>
    </row>
  </sheetData>
  <autoFilter ref="A3:C175">
    <filterColumn colId="2">
      <filters>
        <filter val="60.000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  <colBreaks count="1" manualBreakCount="1">
    <brk id="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75"/>
  <sheetViews>
    <sheetView view="pageBreakPreview" zoomScaleNormal="100" zoomScaleSheetLayoutView="100" workbookViewId="0">
      <pane ySplit="9" topLeftCell="A10" activePane="bottomLeft" state="frozen"/>
      <selection pane="bottomLeft" activeCell="D187" sqref="D187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4.109375" style="47" bestFit="1" customWidth="1"/>
    <col min="4" max="5" width="7.88671875" style="42" bestFit="1" customWidth="1"/>
    <col min="6" max="16384" width="8.6640625" style="42"/>
  </cols>
  <sheetData>
    <row r="1" spans="1:5" ht="15" customHeight="1" x14ac:dyDescent="0.3">
      <c r="A1" s="292" t="s">
        <v>420</v>
      </c>
      <c r="B1" s="296"/>
      <c r="C1" s="296"/>
    </row>
    <row r="2" spans="1:5" ht="15" customHeight="1" x14ac:dyDescent="0.3">
      <c r="A2" s="296"/>
      <c r="B2" s="296"/>
      <c r="C2" s="296"/>
    </row>
    <row r="3" spans="1:5" ht="15" customHeight="1" x14ac:dyDescent="0.3">
      <c r="A3" s="64" t="s">
        <v>380</v>
      </c>
      <c r="B3" s="64" t="s">
        <v>378</v>
      </c>
      <c r="C3" s="65">
        <f>C4</f>
        <v>5000</v>
      </c>
      <c r="D3" s="75"/>
      <c r="E3" s="45"/>
    </row>
    <row r="4" spans="1:5" ht="15" customHeight="1" x14ac:dyDescent="0.3">
      <c r="A4" s="66" t="s">
        <v>53</v>
      </c>
      <c r="B4" s="66" t="s">
        <v>54</v>
      </c>
      <c r="C4" s="67">
        <f>C5</f>
        <v>5000</v>
      </c>
    </row>
    <row r="5" spans="1:5" ht="15" customHeight="1" x14ac:dyDescent="0.3">
      <c r="A5" s="66" t="s">
        <v>55</v>
      </c>
      <c r="B5" s="66" t="s">
        <v>56</v>
      </c>
      <c r="C5" s="67">
        <f>C6+C124</f>
        <v>5000</v>
      </c>
    </row>
    <row r="6" spans="1:5" ht="15" customHeight="1" x14ac:dyDescent="0.3">
      <c r="A6" s="66" t="s">
        <v>57</v>
      </c>
      <c r="B6" s="66" t="s">
        <v>58</v>
      </c>
      <c r="C6" s="67">
        <f>C7+C29+C47+C54+C108+C115+C117</f>
        <v>5000</v>
      </c>
    </row>
    <row r="7" spans="1:5" ht="15" hidden="1" customHeight="1" x14ac:dyDescent="0.3">
      <c r="A7" s="210" t="s">
        <v>59</v>
      </c>
      <c r="B7" s="210" t="s">
        <v>60</v>
      </c>
      <c r="C7" s="211">
        <f>C8+C27</f>
        <v>0</v>
      </c>
    </row>
    <row r="8" spans="1:5" ht="15" hidden="1" customHeight="1" x14ac:dyDescent="0.3">
      <c r="A8" s="66" t="s">
        <v>61</v>
      </c>
      <c r="B8" s="66" t="s">
        <v>62</v>
      </c>
      <c r="C8" s="67">
        <f>C9+C18+C22</f>
        <v>0</v>
      </c>
    </row>
    <row r="9" spans="1:5" ht="15" hidden="1" customHeight="1" x14ac:dyDescent="0.3">
      <c r="A9" s="62" t="s">
        <v>63</v>
      </c>
      <c r="B9" s="62" t="s">
        <v>64</v>
      </c>
      <c r="C9" s="63">
        <f>C10+C11+C12+C13+C14+C15+C16+C17</f>
        <v>0</v>
      </c>
    </row>
    <row r="10" spans="1:5" ht="15" hidden="1" customHeight="1" x14ac:dyDescent="0.3">
      <c r="A10" s="51" t="s">
        <v>65</v>
      </c>
      <c r="B10" s="51" t="s">
        <v>18</v>
      </c>
      <c r="C10" s="52">
        <f t="shared" ref="C10:C17" si="0">SUM(D10:W10)</f>
        <v>0</v>
      </c>
    </row>
    <row r="11" spans="1:5" ht="15" hidden="1" customHeight="1" x14ac:dyDescent="0.3">
      <c r="A11" s="51" t="s">
        <v>66</v>
      </c>
      <c r="B11" s="51" t="s">
        <v>67</v>
      </c>
      <c r="C11" s="52">
        <f t="shared" si="0"/>
        <v>0</v>
      </c>
    </row>
    <row r="12" spans="1:5" ht="15" hidden="1" customHeight="1" x14ac:dyDescent="0.3">
      <c r="A12" s="51" t="s">
        <v>68</v>
      </c>
      <c r="B12" s="51" t="s">
        <v>69</v>
      </c>
      <c r="C12" s="52">
        <f t="shared" si="0"/>
        <v>0</v>
      </c>
    </row>
    <row r="13" spans="1:5" ht="15" hidden="1" customHeight="1" x14ac:dyDescent="0.3">
      <c r="A13" s="51" t="s">
        <v>70</v>
      </c>
      <c r="B13" s="51" t="s">
        <v>71</v>
      </c>
      <c r="C13" s="52">
        <f t="shared" si="0"/>
        <v>0</v>
      </c>
    </row>
    <row r="14" spans="1:5" ht="15" hidden="1" customHeight="1" x14ac:dyDescent="0.3">
      <c r="A14" s="51" t="s">
        <v>72</v>
      </c>
      <c r="B14" s="51" t="s">
        <v>73</v>
      </c>
      <c r="C14" s="52">
        <f t="shared" si="0"/>
        <v>0</v>
      </c>
    </row>
    <row r="15" spans="1:5" ht="15" hidden="1" customHeight="1" x14ac:dyDescent="0.3">
      <c r="A15" s="51" t="s">
        <v>74</v>
      </c>
      <c r="B15" s="51" t="s">
        <v>75</v>
      </c>
      <c r="C15" s="52">
        <f t="shared" si="0"/>
        <v>0</v>
      </c>
    </row>
    <row r="16" spans="1:5" ht="15" hidden="1" customHeight="1" x14ac:dyDescent="0.3">
      <c r="A16" s="51" t="s">
        <v>76</v>
      </c>
      <c r="B16" s="51" t="s">
        <v>77</v>
      </c>
      <c r="C16" s="52">
        <f t="shared" si="0"/>
        <v>0</v>
      </c>
    </row>
    <row r="17" spans="1:3" hidden="1" x14ac:dyDescent="0.3">
      <c r="A17" s="51" t="s">
        <v>78</v>
      </c>
      <c r="B17" s="51" t="s">
        <v>79</v>
      </c>
      <c r="C17" s="52">
        <f t="shared" si="0"/>
        <v>0</v>
      </c>
    </row>
    <row r="18" spans="1:3" hidden="1" x14ac:dyDescent="0.3">
      <c r="A18" s="54" t="s">
        <v>80</v>
      </c>
      <c r="B18" s="54" t="s">
        <v>81</v>
      </c>
      <c r="C18" s="55">
        <f>C19+C20+C21</f>
        <v>0</v>
      </c>
    </row>
    <row r="19" spans="1:3" hidden="1" x14ac:dyDescent="0.3">
      <c r="A19" s="51" t="s">
        <v>82</v>
      </c>
      <c r="B19" s="51" t="s">
        <v>83</v>
      </c>
      <c r="C19" s="52">
        <f>SUM(D19:W19)</f>
        <v>0</v>
      </c>
    </row>
    <row r="20" spans="1:3" hidden="1" x14ac:dyDescent="0.3">
      <c r="A20" s="51" t="s">
        <v>84</v>
      </c>
      <c r="B20" s="51" t="s">
        <v>85</v>
      </c>
      <c r="C20" s="52">
        <f>SUM(D20:W20)</f>
        <v>0</v>
      </c>
    </row>
    <row r="21" spans="1:3" hidden="1" x14ac:dyDescent="0.3">
      <c r="A21" s="51" t="s">
        <v>86</v>
      </c>
      <c r="B21" s="51" t="s">
        <v>87</v>
      </c>
      <c r="C21" s="52">
        <f>SUM(D21:W21)</f>
        <v>0</v>
      </c>
    </row>
    <row r="22" spans="1:3" hidden="1" x14ac:dyDescent="0.3">
      <c r="A22" s="54" t="s">
        <v>88</v>
      </c>
      <c r="B22" s="54" t="s">
        <v>89</v>
      </c>
      <c r="C22" s="55">
        <f>C23+C24+C25+C26</f>
        <v>0</v>
      </c>
    </row>
    <row r="23" spans="1:3" hidden="1" x14ac:dyDescent="0.3">
      <c r="A23" s="51" t="s">
        <v>90</v>
      </c>
      <c r="B23" s="51" t="s">
        <v>91</v>
      </c>
      <c r="C23" s="52">
        <f>SUM(D23:W23)</f>
        <v>0</v>
      </c>
    </row>
    <row r="24" spans="1:3" hidden="1" x14ac:dyDescent="0.3">
      <c r="A24" s="51" t="s">
        <v>92</v>
      </c>
      <c r="B24" s="51" t="s">
        <v>93</v>
      </c>
      <c r="C24" s="52">
        <f>SUM(D24:W24)</f>
        <v>0</v>
      </c>
    </row>
    <row r="25" spans="1:3" hidden="1" x14ac:dyDescent="0.3">
      <c r="A25" s="51" t="s">
        <v>94</v>
      </c>
      <c r="B25" s="51" t="s">
        <v>95</v>
      </c>
      <c r="C25" s="52">
        <f>SUM(D25:W25)</f>
        <v>0</v>
      </c>
    </row>
    <row r="26" spans="1:3" hidden="1" x14ac:dyDescent="0.3">
      <c r="A26" s="51" t="s">
        <v>96</v>
      </c>
      <c r="B26" s="51" t="s">
        <v>97</v>
      </c>
      <c r="C26" s="52">
        <f>SUM(D26:W26)</f>
        <v>0</v>
      </c>
    </row>
    <row r="27" spans="1:3" hidden="1" x14ac:dyDescent="0.3">
      <c r="A27" s="54" t="s">
        <v>98</v>
      </c>
      <c r="B27" s="54" t="s">
        <v>99</v>
      </c>
      <c r="C27" s="55">
        <f>C28</f>
        <v>0</v>
      </c>
    </row>
    <row r="28" spans="1:3" hidden="1" x14ac:dyDescent="0.3">
      <c r="A28" s="51" t="s">
        <v>100</v>
      </c>
      <c r="B28" s="51" t="s">
        <v>101</v>
      </c>
      <c r="C28" s="52">
        <v>0</v>
      </c>
    </row>
    <row r="29" spans="1:3" hidden="1" x14ac:dyDescent="0.3">
      <c r="A29" s="54" t="s">
        <v>102</v>
      </c>
      <c r="B29" s="54" t="s">
        <v>48</v>
      </c>
      <c r="C29" s="55">
        <f>C30</f>
        <v>0</v>
      </c>
    </row>
    <row r="30" spans="1:3" hidden="1" x14ac:dyDescent="0.3">
      <c r="A30" s="54" t="s">
        <v>103</v>
      </c>
      <c r="B30" s="54" t="s">
        <v>48</v>
      </c>
      <c r="C30" s="55">
        <f>C31+C32+C33+C34+C35+C36+C37+C38+C39+C40+C41+C42+C43+C44+C45+C46</f>
        <v>0</v>
      </c>
    </row>
    <row r="31" spans="1:3" hidden="1" x14ac:dyDescent="0.3">
      <c r="A31" s="51" t="s">
        <v>104</v>
      </c>
      <c r="B31" s="51" t="s">
        <v>105</v>
      </c>
      <c r="C31" s="53">
        <v>0</v>
      </c>
    </row>
    <row r="32" spans="1:3" hidden="1" x14ac:dyDescent="0.3">
      <c r="A32" s="51" t="s">
        <v>106</v>
      </c>
      <c r="B32" s="51" t="s">
        <v>107</v>
      </c>
      <c r="C32" s="52">
        <f t="shared" ref="C32:C45" si="1">SUM(D32:W32)</f>
        <v>0</v>
      </c>
    </row>
    <row r="33" spans="1:3" hidden="1" x14ac:dyDescent="0.3">
      <c r="A33" s="51" t="s">
        <v>108</v>
      </c>
      <c r="B33" s="51" t="s">
        <v>109</v>
      </c>
      <c r="C33" s="52">
        <f t="shared" si="1"/>
        <v>0</v>
      </c>
    </row>
    <row r="34" spans="1:3" hidden="1" x14ac:dyDescent="0.3">
      <c r="A34" s="51" t="s">
        <v>110</v>
      </c>
      <c r="B34" s="51" t="s">
        <v>111</v>
      </c>
      <c r="C34" s="52">
        <f t="shared" si="1"/>
        <v>0</v>
      </c>
    </row>
    <row r="35" spans="1:3" hidden="1" x14ac:dyDescent="0.3">
      <c r="A35" s="51" t="s">
        <v>112</v>
      </c>
      <c r="B35" s="51" t="s">
        <v>113</v>
      </c>
      <c r="C35" s="52">
        <f t="shared" si="1"/>
        <v>0</v>
      </c>
    </row>
    <row r="36" spans="1:3" hidden="1" x14ac:dyDescent="0.3">
      <c r="A36" s="51" t="s">
        <v>114</v>
      </c>
      <c r="B36" s="51" t="s">
        <v>115</v>
      </c>
      <c r="C36" s="52">
        <f t="shared" si="1"/>
        <v>0</v>
      </c>
    </row>
    <row r="37" spans="1:3" hidden="1" x14ac:dyDescent="0.3">
      <c r="A37" s="51" t="s">
        <v>116</v>
      </c>
      <c r="B37" s="51" t="s">
        <v>117</v>
      </c>
      <c r="C37" s="52">
        <f t="shared" si="1"/>
        <v>0</v>
      </c>
    </row>
    <row r="38" spans="1:3" hidden="1" x14ac:dyDescent="0.3">
      <c r="A38" s="51" t="s">
        <v>118</v>
      </c>
      <c r="B38" s="51" t="s">
        <v>119</v>
      </c>
      <c r="C38" s="52">
        <f t="shared" si="1"/>
        <v>0</v>
      </c>
    </row>
    <row r="39" spans="1:3" hidden="1" x14ac:dyDescent="0.3">
      <c r="A39" s="51" t="s">
        <v>120</v>
      </c>
      <c r="B39" s="51" t="s">
        <v>121</v>
      </c>
      <c r="C39" s="52">
        <f t="shared" si="1"/>
        <v>0</v>
      </c>
    </row>
    <row r="40" spans="1:3" hidden="1" x14ac:dyDescent="0.3">
      <c r="A40" s="51" t="s">
        <v>122</v>
      </c>
      <c r="B40" s="51" t="s">
        <v>123</v>
      </c>
      <c r="C40" s="52">
        <f t="shared" si="1"/>
        <v>0</v>
      </c>
    </row>
    <row r="41" spans="1:3" hidden="1" x14ac:dyDescent="0.3">
      <c r="A41" s="51" t="s">
        <v>124</v>
      </c>
      <c r="B41" s="51" t="s">
        <v>125</v>
      </c>
      <c r="C41" s="52">
        <f t="shared" si="1"/>
        <v>0</v>
      </c>
    </row>
    <row r="42" spans="1:3" hidden="1" x14ac:dyDescent="0.3">
      <c r="A42" s="51" t="s">
        <v>126</v>
      </c>
      <c r="B42" s="51" t="s">
        <v>127</v>
      </c>
      <c r="C42" s="52">
        <f t="shared" si="1"/>
        <v>0</v>
      </c>
    </row>
    <row r="43" spans="1:3" hidden="1" x14ac:dyDescent="0.3">
      <c r="A43" s="51" t="s">
        <v>128</v>
      </c>
      <c r="B43" s="51" t="s">
        <v>129</v>
      </c>
      <c r="C43" s="52">
        <f t="shared" si="1"/>
        <v>0</v>
      </c>
    </row>
    <row r="44" spans="1:3" hidden="1" x14ac:dyDescent="0.3">
      <c r="A44" s="51" t="s">
        <v>130</v>
      </c>
      <c r="B44" s="51" t="s">
        <v>131</v>
      </c>
      <c r="C44" s="52">
        <f t="shared" si="1"/>
        <v>0</v>
      </c>
    </row>
    <row r="45" spans="1:3" hidden="1" x14ac:dyDescent="0.3">
      <c r="A45" s="51" t="s">
        <v>132</v>
      </c>
      <c r="B45" s="51" t="s">
        <v>133</v>
      </c>
      <c r="C45" s="52">
        <f t="shared" si="1"/>
        <v>0</v>
      </c>
    </row>
    <row r="46" spans="1:3" hidden="1" x14ac:dyDescent="0.3">
      <c r="A46" s="51" t="s">
        <v>134</v>
      </c>
      <c r="B46" s="51" t="s">
        <v>135</v>
      </c>
      <c r="C46" s="53">
        <v>0</v>
      </c>
    </row>
    <row r="47" spans="1:3" hidden="1" x14ac:dyDescent="0.3">
      <c r="A47" s="54" t="s">
        <v>136</v>
      </c>
      <c r="B47" s="54" t="s">
        <v>137</v>
      </c>
      <c r="C47" s="55">
        <f>C48+C52</f>
        <v>0</v>
      </c>
    </row>
    <row r="48" spans="1:3" hidden="1" x14ac:dyDescent="0.3">
      <c r="A48" s="54" t="s">
        <v>138</v>
      </c>
      <c r="B48" s="54" t="s">
        <v>139</v>
      </c>
      <c r="C48" s="55">
        <f>C49+C50+C51</f>
        <v>0</v>
      </c>
    </row>
    <row r="49" spans="1:3" hidden="1" x14ac:dyDescent="0.3">
      <c r="A49" s="51" t="s">
        <v>140</v>
      </c>
      <c r="B49" s="51" t="s">
        <v>141</v>
      </c>
      <c r="C49" s="52">
        <f>SUM(D49:W49)</f>
        <v>0</v>
      </c>
    </row>
    <row r="50" spans="1:3" hidden="1" x14ac:dyDescent="0.3">
      <c r="A50" s="51" t="s">
        <v>142</v>
      </c>
      <c r="B50" s="51" t="s">
        <v>143</v>
      </c>
      <c r="C50" s="52">
        <f>SUM(D50:W50)</f>
        <v>0</v>
      </c>
    </row>
    <row r="51" spans="1:3" hidden="1" x14ac:dyDescent="0.3">
      <c r="A51" s="51" t="s">
        <v>144</v>
      </c>
      <c r="B51" s="51" t="s">
        <v>145</v>
      </c>
      <c r="C51" s="52">
        <f>SUM(D51:W51)</f>
        <v>0</v>
      </c>
    </row>
    <row r="52" spans="1:3" hidden="1" x14ac:dyDescent="0.3">
      <c r="A52" s="54" t="s">
        <v>146</v>
      </c>
      <c r="B52" s="54" t="s">
        <v>99</v>
      </c>
      <c r="C52" s="55">
        <f>C53</f>
        <v>0</v>
      </c>
    </row>
    <row r="53" spans="1:3" hidden="1" x14ac:dyDescent="0.3">
      <c r="A53" s="208" t="s">
        <v>147</v>
      </c>
      <c r="B53" s="208" t="s">
        <v>148</v>
      </c>
      <c r="C53" s="209">
        <f>SUM(D53:W53)</f>
        <v>0</v>
      </c>
    </row>
    <row r="54" spans="1:3" x14ac:dyDescent="0.3">
      <c r="A54" s="66" t="s">
        <v>149</v>
      </c>
      <c r="B54" s="66" t="s">
        <v>150</v>
      </c>
      <c r="C54" s="67">
        <f>C55+C60+C65+C74+C105</f>
        <v>5000</v>
      </c>
    </row>
    <row r="55" spans="1:3" hidden="1" x14ac:dyDescent="0.3">
      <c r="A55" s="62" t="s">
        <v>151</v>
      </c>
      <c r="B55" s="62" t="s">
        <v>152</v>
      </c>
      <c r="C55" s="63">
        <f>C56+C57+C58+C59</f>
        <v>0</v>
      </c>
    </row>
    <row r="56" spans="1:3" hidden="1" x14ac:dyDescent="0.3">
      <c r="A56" s="51" t="s">
        <v>153</v>
      </c>
      <c r="B56" s="51" t="s">
        <v>154</v>
      </c>
      <c r="C56" s="53">
        <v>0</v>
      </c>
    </row>
    <row r="57" spans="1:3" hidden="1" x14ac:dyDescent="0.3">
      <c r="A57" s="51" t="s">
        <v>155</v>
      </c>
      <c r="B57" s="51" t="s">
        <v>156</v>
      </c>
      <c r="C57" s="53">
        <v>0</v>
      </c>
    </row>
    <row r="58" spans="1:3" hidden="1" x14ac:dyDescent="0.3">
      <c r="A58" s="51" t="s">
        <v>157</v>
      </c>
      <c r="B58" s="51" t="s">
        <v>158</v>
      </c>
      <c r="C58" s="52">
        <f>SUM(D58:W58)</f>
        <v>0</v>
      </c>
    </row>
    <row r="59" spans="1:3" hidden="1" x14ac:dyDescent="0.3">
      <c r="A59" s="51" t="s">
        <v>159</v>
      </c>
      <c r="B59" s="51" t="s">
        <v>160</v>
      </c>
      <c r="C59" s="52">
        <f>SUM(D59:W59)</f>
        <v>0</v>
      </c>
    </row>
    <row r="60" spans="1:3" hidden="1" x14ac:dyDescent="0.3">
      <c r="A60" s="54" t="s">
        <v>161</v>
      </c>
      <c r="B60" s="54" t="s">
        <v>162</v>
      </c>
      <c r="C60" s="55">
        <f>C61+C62+C63+C64</f>
        <v>0</v>
      </c>
    </row>
    <row r="61" spans="1:3" hidden="1" x14ac:dyDescent="0.3">
      <c r="A61" s="51" t="s">
        <v>163</v>
      </c>
      <c r="B61" s="51" t="s">
        <v>164</v>
      </c>
      <c r="C61" s="52">
        <f>SUM(D61:W61)</f>
        <v>0</v>
      </c>
    </row>
    <row r="62" spans="1:3" hidden="1" x14ac:dyDescent="0.3">
      <c r="A62" s="51" t="s">
        <v>165</v>
      </c>
      <c r="B62" s="51" t="s">
        <v>166</v>
      </c>
      <c r="C62" s="52">
        <f>SUM(D62:W62)</f>
        <v>0</v>
      </c>
    </row>
    <row r="63" spans="1:3" hidden="1" x14ac:dyDescent="0.3">
      <c r="A63" s="51" t="s">
        <v>167</v>
      </c>
      <c r="B63" s="51" t="s">
        <v>168</v>
      </c>
      <c r="C63" s="52">
        <f>SUM(D63:W63)</f>
        <v>0</v>
      </c>
    </row>
    <row r="64" spans="1:3" hidden="1" x14ac:dyDescent="0.3">
      <c r="A64" s="51" t="s">
        <v>169</v>
      </c>
      <c r="B64" s="51" t="s">
        <v>170</v>
      </c>
      <c r="C64" s="53">
        <v>0</v>
      </c>
    </row>
    <row r="65" spans="1:3" hidden="1" x14ac:dyDescent="0.3">
      <c r="A65" s="54" t="s">
        <v>171</v>
      </c>
      <c r="B65" s="54" t="s">
        <v>172</v>
      </c>
      <c r="C65" s="55">
        <f>C66+C67+C68+C69+C70+C71+C72+C73</f>
        <v>0</v>
      </c>
    </row>
    <row r="66" spans="1:3" hidden="1" x14ac:dyDescent="0.3">
      <c r="A66" s="51" t="s">
        <v>173</v>
      </c>
      <c r="B66" s="51" t="s">
        <v>174</v>
      </c>
      <c r="C66" s="52">
        <f t="shared" ref="C66:C73" si="2">SUM(D66:W66)</f>
        <v>0</v>
      </c>
    </row>
    <row r="67" spans="1:3" hidden="1" x14ac:dyDescent="0.3">
      <c r="A67" s="51" t="s">
        <v>175</v>
      </c>
      <c r="B67" s="51" t="s">
        <v>176</v>
      </c>
      <c r="C67" s="52">
        <f t="shared" si="2"/>
        <v>0</v>
      </c>
    </row>
    <row r="68" spans="1:3" hidden="1" x14ac:dyDescent="0.3">
      <c r="A68" s="51" t="s">
        <v>177</v>
      </c>
      <c r="B68" s="51" t="s">
        <v>178</v>
      </c>
      <c r="C68" s="52">
        <f t="shared" si="2"/>
        <v>0</v>
      </c>
    </row>
    <row r="69" spans="1:3" hidden="1" x14ac:dyDescent="0.3">
      <c r="A69" s="51" t="s">
        <v>179</v>
      </c>
      <c r="B69" s="51" t="s">
        <v>180</v>
      </c>
      <c r="C69" s="52">
        <f t="shared" si="2"/>
        <v>0</v>
      </c>
    </row>
    <row r="70" spans="1:3" hidden="1" x14ac:dyDescent="0.3">
      <c r="A70" s="51" t="s">
        <v>181</v>
      </c>
      <c r="B70" s="51" t="s">
        <v>182</v>
      </c>
      <c r="C70" s="52">
        <f t="shared" si="2"/>
        <v>0</v>
      </c>
    </row>
    <row r="71" spans="1:3" hidden="1" x14ac:dyDescent="0.3">
      <c r="A71" s="51" t="s">
        <v>183</v>
      </c>
      <c r="B71" s="51" t="s">
        <v>184</v>
      </c>
      <c r="C71" s="52">
        <f t="shared" si="2"/>
        <v>0</v>
      </c>
    </row>
    <row r="72" spans="1:3" hidden="1" x14ac:dyDescent="0.3">
      <c r="A72" s="51" t="s">
        <v>185</v>
      </c>
      <c r="B72" s="51" t="s">
        <v>186</v>
      </c>
      <c r="C72" s="52">
        <f t="shared" si="2"/>
        <v>0</v>
      </c>
    </row>
    <row r="73" spans="1:3" hidden="1" x14ac:dyDescent="0.3">
      <c r="A73" s="208" t="s">
        <v>187</v>
      </c>
      <c r="B73" s="208" t="s">
        <v>188</v>
      </c>
      <c r="C73" s="209">
        <f t="shared" si="2"/>
        <v>0</v>
      </c>
    </row>
    <row r="74" spans="1:3" x14ac:dyDescent="0.3">
      <c r="A74" s="66" t="s">
        <v>189</v>
      </c>
      <c r="B74" s="66" t="s">
        <v>47</v>
      </c>
      <c r="C74" s="67">
        <f>+C75+C76+C77+C78+C79+C80+C81+C82+C83+C84+C85+C86+C87+C88+C89+C90+C91+C92+C93+C94+C95+C96+C97+C98+C99+C100+C101+C102+C103+C104</f>
        <v>5000</v>
      </c>
    </row>
    <row r="75" spans="1:3" hidden="1" x14ac:dyDescent="0.3">
      <c r="A75" s="212" t="s">
        <v>190</v>
      </c>
      <c r="B75" s="212" t="s">
        <v>191</v>
      </c>
      <c r="C75" s="213">
        <v>0</v>
      </c>
    </row>
    <row r="76" spans="1:3" x14ac:dyDescent="0.3">
      <c r="A76" s="79" t="s">
        <v>192</v>
      </c>
      <c r="B76" s="79" t="s">
        <v>193</v>
      </c>
      <c r="C76" s="80">
        <v>5000</v>
      </c>
    </row>
    <row r="77" spans="1:3" hidden="1" x14ac:dyDescent="0.3">
      <c r="A77" s="206" t="s">
        <v>194</v>
      </c>
      <c r="B77" s="206" t="s">
        <v>195</v>
      </c>
      <c r="C77" s="207">
        <f>SUM(D77:W77)</f>
        <v>0</v>
      </c>
    </row>
    <row r="78" spans="1:3" hidden="1" x14ac:dyDescent="0.3">
      <c r="A78" s="51" t="s">
        <v>196</v>
      </c>
      <c r="B78" s="51" t="s">
        <v>197</v>
      </c>
      <c r="C78" s="52">
        <f>SUM(D78:W78)</f>
        <v>0</v>
      </c>
    </row>
    <row r="79" spans="1:3" hidden="1" x14ac:dyDescent="0.3">
      <c r="A79" s="51" t="s">
        <v>198</v>
      </c>
      <c r="B79" s="51" t="s">
        <v>199</v>
      </c>
      <c r="C79" s="52">
        <f>SUM(D79:W79)</f>
        <v>0</v>
      </c>
    </row>
    <row r="80" spans="1:3" hidden="1" x14ac:dyDescent="0.3">
      <c r="A80" s="51" t="s">
        <v>200</v>
      </c>
      <c r="B80" s="51" t="s">
        <v>201</v>
      </c>
      <c r="C80" s="52">
        <v>0</v>
      </c>
    </row>
    <row r="81" spans="1:3" hidden="1" x14ac:dyDescent="0.3">
      <c r="A81" s="51" t="s">
        <v>202</v>
      </c>
      <c r="B81" s="51" t="s">
        <v>203</v>
      </c>
      <c r="C81" s="52">
        <f t="shared" ref="C81:C103" si="3">SUM(D81:W81)</f>
        <v>0</v>
      </c>
    </row>
    <row r="82" spans="1:3" hidden="1" x14ac:dyDescent="0.3">
      <c r="A82" s="51" t="s">
        <v>204</v>
      </c>
      <c r="B82" s="51" t="s">
        <v>205</v>
      </c>
      <c r="C82" s="52">
        <f t="shared" si="3"/>
        <v>0</v>
      </c>
    </row>
    <row r="83" spans="1:3" hidden="1" x14ac:dyDescent="0.3">
      <c r="A83" s="51" t="s">
        <v>206</v>
      </c>
      <c r="B83" s="51" t="s">
        <v>207</v>
      </c>
      <c r="C83" s="52">
        <f t="shared" si="3"/>
        <v>0</v>
      </c>
    </row>
    <row r="84" spans="1:3" hidden="1" x14ac:dyDescent="0.3">
      <c r="A84" s="51" t="s">
        <v>208</v>
      </c>
      <c r="B84" s="51" t="s">
        <v>209</v>
      </c>
      <c r="C84" s="52">
        <f t="shared" si="3"/>
        <v>0</v>
      </c>
    </row>
    <row r="85" spans="1:3" hidden="1" x14ac:dyDescent="0.3">
      <c r="A85" s="51" t="s">
        <v>210</v>
      </c>
      <c r="B85" s="51" t="s">
        <v>211</v>
      </c>
      <c r="C85" s="52">
        <f t="shared" si="3"/>
        <v>0</v>
      </c>
    </row>
    <row r="86" spans="1:3" hidden="1" x14ac:dyDescent="0.3">
      <c r="A86" s="51" t="s">
        <v>212</v>
      </c>
      <c r="B86" s="51" t="s">
        <v>213</v>
      </c>
      <c r="C86" s="52">
        <f t="shared" si="3"/>
        <v>0</v>
      </c>
    </row>
    <row r="87" spans="1:3" hidden="1" x14ac:dyDescent="0.3">
      <c r="A87" s="51" t="s">
        <v>214</v>
      </c>
      <c r="B87" s="51" t="s">
        <v>215</v>
      </c>
      <c r="C87" s="52">
        <f t="shared" si="3"/>
        <v>0</v>
      </c>
    </row>
    <row r="88" spans="1:3" hidden="1" x14ac:dyDescent="0.3">
      <c r="A88" s="51" t="s">
        <v>216</v>
      </c>
      <c r="B88" s="51" t="s">
        <v>217</v>
      </c>
      <c r="C88" s="52">
        <f t="shared" si="3"/>
        <v>0</v>
      </c>
    </row>
    <row r="89" spans="1:3" hidden="1" x14ac:dyDescent="0.3">
      <c r="A89" s="51" t="s">
        <v>218</v>
      </c>
      <c r="B89" s="51" t="s">
        <v>219</v>
      </c>
      <c r="C89" s="52">
        <f t="shared" si="3"/>
        <v>0</v>
      </c>
    </row>
    <row r="90" spans="1:3" hidden="1" x14ac:dyDescent="0.3">
      <c r="A90" s="51" t="s">
        <v>220</v>
      </c>
      <c r="B90" s="51" t="s">
        <v>221</v>
      </c>
      <c r="C90" s="52">
        <f t="shared" si="3"/>
        <v>0</v>
      </c>
    </row>
    <row r="91" spans="1:3" hidden="1" x14ac:dyDescent="0.3">
      <c r="A91" s="51" t="s">
        <v>222</v>
      </c>
      <c r="B91" s="51" t="s">
        <v>223</v>
      </c>
      <c r="C91" s="52">
        <f t="shared" si="3"/>
        <v>0</v>
      </c>
    </row>
    <row r="92" spans="1:3" hidden="1" x14ac:dyDescent="0.3">
      <c r="A92" s="51" t="s">
        <v>224</v>
      </c>
      <c r="B92" s="51" t="s">
        <v>225</v>
      </c>
      <c r="C92" s="52">
        <f t="shared" si="3"/>
        <v>0</v>
      </c>
    </row>
    <row r="93" spans="1:3" hidden="1" x14ac:dyDescent="0.3">
      <c r="A93" s="51" t="s">
        <v>226</v>
      </c>
      <c r="B93" s="51" t="s">
        <v>227</v>
      </c>
      <c r="C93" s="52">
        <f t="shared" si="3"/>
        <v>0</v>
      </c>
    </row>
    <row r="94" spans="1:3" hidden="1" x14ac:dyDescent="0.3">
      <c r="A94" s="51" t="s">
        <v>228</v>
      </c>
      <c r="B94" s="51" t="s">
        <v>229</v>
      </c>
      <c r="C94" s="52">
        <f t="shared" si="3"/>
        <v>0</v>
      </c>
    </row>
    <row r="95" spans="1:3" hidden="1" x14ac:dyDescent="0.3">
      <c r="A95" s="51" t="s">
        <v>230</v>
      </c>
      <c r="B95" s="51" t="s">
        <v>231</v>
      </c>
      <c r="C95" s="52">
        <f t="shared" si="3"/>
        <v>0</v>
      </c>
    </row>
    <row r="96" spans="1:3" hidden="1" x14ac:dyDescent="0.3">
      <c r="A96" s="51" t="s">
        <v>232</v>
      </c>
      <c r="B96" s="51" t="s">
        <v>233</v>
      </c>
      <c r="C96" s="52">
        <f t="shared" si="3"/>
        <v>0</v>
      </c>
    </row>
    <row r="97" spans="1:3" hidden="1" x14ac:dyDescent="0.3">
      <c r="A97" s="51" t="s">
        <v>234</v>
      </c>
      <c r="B97" s="51" t="s">
        <v>235</v>
      </c>
      <c r="C97" s="52">
        <f t="shared" si="3"/>
        <v>0</v>
      </c>
    </row>
    <row r="98" spans="1:3" hidden="1" x14ac:dyDescent="0.3">
      <c r="A98" s="51" t="s">
        <v>236</v>
      </c>
      <c r="B98" s="51" t="s">
        <v>237</v>
      </c>
      <c r="C98" s="52">
        <f t="shared" si="3"/>
        <v>0</v>
      </c>
    </row>
    <row r="99" spans="1:3" hidden="1" x14ac:dyDescent="0.3">
      <c r="A99" s="51" t="s">
        <v>238</v>
      </c>
      <c r="B99" s="51" t="s">
        <v>239</v>
      </c>
      <c r="C99" s="52">
        <f t="shared" si="3"/>
        <v>0</v>
      </c>
    </row>
    <row r="100" spans="1:3" hidden="1" x14ac:dyDescent="0.3">
      <c r="A100" s="51" t="s">
        <v>240</v>
      </c>
      <c r="B100" s="51" t="s">
        <v>241</v>
      </c>
      <c r="C100" s="52">
        <f t="shared" si="3"/>
        <v>0</v>
      </c>
    </row>
    <row r="101" spans="1:3" hidden="1" x14ac:dyDescent="0.3">
      <c r="A101" s="51" t="s">
        <v>242</v>
      </c>
      <c r="B101" s="51" t="s">
        <v>243</v>
      </c>
      <c r="C101" s="52">
        <f t="shared" si="3"/>
        <v>0</v>
      </c>
    </row>
    <row r="102" spans="1:3" hidden="1" x14ac:dyDescent="0.3">
      <c r="A102" s="51" t="s">
        <v>244</v>
      </c>
      <c r="B102" s="51" t="s">
        <v>45</v>
      </c>
      <c r="C102" s="52">
        <f t="shared" si="3"/>
        <v>0</v>
      </c>
    </row>
    <row r="103" spans="1:3" hidden="1" x14ac:dyDescent="0.3">
      <c r="A103" s="51" t="s">
        <v>245</v>
      </c>
      <c r="B103" s="51" t="s">
        <v>246</v>
      </c>
      <c r="C103" s="52">
        <f t="shared" si="3"/>
        <v>0</v>
      </c>
    </row>
    <row r="104" spans="1:3" hidden="1" x14ac:dyDescent="0.3">
      <c r="A104" s="51" t="s">
        <v>247</v>
      </c>
      <c r="B104" s="51" t="s">
        <v>248</v>
      </c>
      <c r="C104" s="53">
        <v>0</v>
      </c>
    </row>
    <row r="105" spans="1:3" hidden="1" x14ac:dyDescent="0.3">
      <c r="A105" s="54" t="s">
        <v>249</v>
      </c>
      <c r="B105" s="54" t="s">
        <v>250</v>
      </c>
      <c r="C105" s="55">
        <f>C106+C107</f>
        <v>0</v>
      </c>
    </row>
    <row r="106" spans="1:3" hidden="1" x14ac:dyDescent="0.3">
      <c r="A106" s="51" t="s">
        <v>251</v>
      </c>
      <c r="B106" s="51" t="s">
        <v>148</v>
      </c>
      <c r="C106" s="52">
        <f>SUM(D106:W106)</f>
        <v>0</v>
      </c>
    </row>
    <row r="107" spans="1:3" hidden="1" x14ac:dyDescent="0.3">
      <c r="A107" s="51" t="s">
        <v>252</v>
      </c>
      <c r="B107" s="51" t="s">
        <v>101</v>
      </c>
      <c r="C107" s="52">
        <f>SUM(D107:W107)</f>
        <v>0</v>
      </c>
    </row>
    <row r="108" spans="1:3" hidden="1" x14ac:dyDescent="0.3">
      <c r="A108" s="54" t="s">
        <v>253</v>
      </c>
      <c r="B108" s="54" t="s">
        <v>254</v>
      </c>
      <c r="C108" s="55">
        <f>C109</f>
        <v>0</v>
      </c>
    </row>
    <row r="109" spans="1:3" hidden="1" x14ac:dyDescent="0.3">
      <c r="A109" s="54" t="s">
        <v>255</v>
      </c>
      <c r="B109" s="54" t="s">
        <v>254</v>
      </c>
      <c r="C109" s="55">
        <f>C110+C111+C112+C113+C114</f>
        <v>0</v>
      </c>
    </row>
    <row r="110" spans="1:3" hidden="1" x14ac:dyDescent="0.3">
      <c r="A110" s="51" t="s">
        <v>256</v>
      </c>
      <c r="B110" s="51" t="s">
        <v>257</v>
      </c>
      <c r="C110" s="52">
        <f>SUM(D110:W110)</f>
        <v>0</v>
      </c>
    </row>
    <row r="111" spans="1:3" hidden="1" x14ac:dyDescent="0.3">
      <c r="A111" s="51" t="s">
        <v>258</v>
      </c>
      <c r="B111" s="51" t="s">
        <v>259</v>
      </c>
      <c r="C111" s="52">
        <f>SUM(D111:W111)</f>
        <v>0</v>
      </c>
    </row>
    <row r="112" spans="1:3" hidden="1" x14ac:dyDescent="0.3">
      <c r="A112" s="51" t="s">
        <v>260</v>
      </c>
      <c r="B112" s="51" t="s">
        <v>261</v>
      </c>
      <c r="C112" s="53">
        <v>0</v>
      </c>
    </row>
    <row r="113" spans="1:3" hidden="1" x14ac:dyDescent="0.3">
      <c r="A113" s="51" t="s">
        <v>262</v>
      </c>
      <c r="B113" s="51" t="s">
        <v>263</v>
      </c>
      <c r="C113" s="53">
        <v>0</v>
      </c>
    </row>
    <row r="114" spans="1:3" hidden="1" x14ac:dyDescent="0.3">
      <c r="A114" s="51" t="s">
        <v>264</v>
      </c>
      <c r="B114" s="51" t="s">
        <v>186</v>
      </c>
      <c r="C114" s="52">
        <f>SUM(D114:W114)</f>
        <v>0</v>
      </c>
    </row>
    <row r="115" spans="1:3" hidden="1" x14ac:dyDescent="0.3">
      <c r="A115" s="54" t="s">
        <v>265</v>
      </c>
      <c r="B115" s="54" t="s">
        <v>266</v>
      </c>
      <c r="C115" s="55">
        <f>C116</f>
        <v>0</v>
      </c>
    </row>
    <row r="116" spans="1:3" hidden="1" x14ac:dyDescent="0.3">
      <c r="A116" s="51" t="s">
        <v>267</v>
      </c>
      <c r="B116" s="51" t="s">
        <v>268</v>
      </c>
      <c r="C116" s="52">
        <f>SUM(D116:W116)</f>
        <v>0</v>
      </c>
    </row>
    <row r="117" spans="1:3" hidden="1" x14ac:dyDescent="0.3">
      <c r="A117" s="54" t="s">
        <v>269</v>
      </c>
      <c r="B117" s="54" t="s">
        <v>270</v>
      </c>
      <c r="C117" s="55">
        <f>C118+C120</f>
        <v>0</v>
      </c>
    </row>
    <row r="118" spans="1:3" hidden="1" x14ac:dyDescent="0.3">
      <c r="A118" s="54" t="s">
        <v>271</v>
      </c>
      <c r="B118" s="54" t="s">
        <v>272</v>
      </c>
      <c r="C118" s="55">
        <f>C119</f>
        <v>0</v>
      </c>
    </row>
    <row r="119" spans="1:3" hidden="1" x14ac:dyDescent="0.3">
      <c r="A119" s="51" t="s">
        <v>273</v>
      </c>
      <c r="B119" s="51" t="s">
        <v>274</v>
      </c>
      <c r="C119" s="52">
        <f>SUM(D119:W119)</f>
        <v>0</v>
      </c>
    </row>
    <row r="120" spans="1:3" hidden="1" x14ac:dyDescent="0.3">
      <c r="A120" s="54" t="s">
        <v>275</v>
      </c>
      <c r="B120" s="54" t="s">
        <v>276</v>
      </c>
      <c r="C120" s="55">
        <f>C121+C122</f>
        <v>0</v>
      </c>
    </row>
    <row r="121" spans="1:3" hidden="1" x14ac:dyDescent="0.3">
      <c r="A121" s="51" t="s">
        <v>277</v>
      </c>
      <c r="B121" s="51" t="s">
        <v>278</v>
      </c>
      <c r="C121" s="52">
        <f>SUM(D121:W121)</f>
        <v>0</v>
      </c>
    </row>
    <row r="122" spans="1:3" hidden="1" x14ac:dyDescent="0.3">
      <c r="A122" s="51" t="s">
        <v>279</v>
      </c>
      <c r="B122" s="51" t="s">
        <v>280</v>
      </c>
      <c r="C122" s="52">
        <v>0</v>
      </c>
    </row>
    <row r="123" spans="1:3" hidden="1" x14ac:dyDescent="0.3">
      <c r="A123" s="51"/>
      <c r="B123" s="51" t="s">
        <v>281</v>
      </c>
      <c r="C123" s="52">
        <f>SUM(D123:W123)</f>
        <v>0</v>
      </c>
    </row>
    <row r="124" spans="1:3" hidden="1" x14ac:dyDescent="0.3">
      <c r="A124" s="54" t="s">
        <v>282</v>
      </c>
      <c r="B124" s="54" t="s">
        <v>283</v>
      </c>
      <c r="C124" s="101">
        <f>C125+C147+C166+C173</f>
        <v>0</v>
      </c>
    </row>
    <row r="125" spans="1:3" hidden="1" x14ac:dyDescent="0.3">
      <c r="A125" s="54" t="s">
        <v>284</v>
      </c>
      <c r="B125" s="54" t="s">
        <v>285</v>
      </c>
      <c r="C125" s="101">
        <f>C126+C129+C131+C141+C145</f>
        <v>0</v>
      </c>
    </row>
    <row r="126" spans="1:3" hidden="1" x14ac:dyDescent="0.3">
      <c r="A126" s="54" t="s">
        <v>286</v>
      </c>
      <c r="B126" s="54" t="s">
        <v>287</v>
      </c>
      <c r="C126" s="101">
        <f>C127+C128</f>
        <v>0</v>
      </c>
    </row>
    <row r="127" spans="1:3" hidden="1" x14ac:dyDescent="0.3">
      <c r="A127" s="51" t="s">
        <v>288</v>
      </c>
      <c r="B127" s="51" t="s">
        <v>289</v>
      </c>
      <c r="C127" s="102">
        <v>0</v>
      </c>
    </row>
    <row r="128" spans="1:3" hidden="1" x14ac:dyDescent="0.3">
      <c r="A128" s="51" t="s">
        <v>290</v>
      </c>
      <c r="B128" s="51" t="s">
        <v>291</v>
      </c>
      <c r="C128" s="52">
        <f>SUM(D128:W128)</f>
        <v>0</v>
      </c>
    </row>
    <row r="129" spans="1:3" hidden="1" x14ac:dyDescent="0.3">
      <c r="A129" s="54" t="s">
        <v>292</v>
      </c>
      <c r="B129" s="54" t="s">
        <v>293</v>
      </c>
      <c r="C129" s="55">
        <f>C130</f>
        <v>0</v>
      </c>
    </row>
    <row r="130" spans="1:3" hidden="1" x14ac:dyDescent="0.3">
      <c r="A130" s="51" t="s">
        <v>294</v>
      </c>
      <c r="B130" s="51" t="s">
        <v>295</v>
      </c>
      <c r="C130" s="52">
        <f>SUM(D130:W130)</f>
        <v>0</v>
      </c>
    </row>
    <row r="131" spans="1:3" hidden="1" x14ac:dyDescent="0.3">
      <c r="A131" s="54" t="s">
        <v>296</v>
      </c>
      <c r="B131" s="54" t="s">
        <v>297</v>
      </c>
      <c r="C131" s="101">
        <f>C132+C133+C134+C135+C136+C137+C138+C139+C140</f>
        <v>0</v>
      </c>
    </row>
    <row r="132" spans="1:3" hidden="1" x14ac:dyDescent="0.3">
      <c r="A132" s="51" t="s">
        <v>298</v>
      </c>
      <c r="B132" s="51" t="s">
        <v>299</v>
      </c>
      <c r="C132" s="52">
        <v>0</v>
      </c>
    </row>
    <row r="133" spans="1:3" hidden="1" x14ac:dyDescent="0.3">
      <c r="A133" s="51" t="s">
        <v>300</v>
      </c>
      <c r="B133" s="51" t="s">
        <v>301</v>
      </c>
      <c r="C133" s="102">
        <v>0</v>
      </c>
    </row>
    <row r="134" spans="1:3" hidden="1" x14ac:dyDescent="0.3">
      <c r="A134" s="51" t="s">
        <v>302</v>
      </c>
      <c r="B134" s="51" t="s">
        <v>303</v>
      </c>
      <c r="C134" s="52">
        <f>SUM(D134:W134)</f>
        <v>0</v>
      </c>
    </row>
    <row r="135" spans="1:3" hidden="1" x14ac:dyDescent="0.3">
      <c r="A135" s="51" t="s">
        <v>304</v>
      </c>
      <c r="B135" s="51" t="s">
        <v>305</v>
      </c>
      <c r="C135" s="52">
        <v>0</v>
      </c>
    </row>
    <row r="136" spans="1:3" hidden="1" x14ac:dyDescent="0.3">
      <c r="A136" s="51" t="s">
        <v>306</v>
      </c>
      <c r="B136" s="51" t="s">
        <v>307</v>
      </c>
      <c r="C136" s="52">
        <f>SUM(D136:W136)</f>
        <v>0</v>
      </c>
    </row>
    <row r="137" spans="1:3" hidden="1" x14ac:dyDescent="0.3">
      <c r="A137" s="51" t="s">
        <v>308</v>
      </c>
      <c r="B137" s="51" t="s">
        <v>309</v>
      </c>
      <c r="C137" s="52">
        <v>0</v>
      </c>
    </row>
    <row r="138" spans="1:3" hidden="1" x14ac:dyDescent="0.3">
      <c r="A138" s="51" t="s">
        <v>310</v>
      </c>
      <c r="B138" s="51" t="s">
        <v>311</v>
      </c>
      <c r="C138" s="52">
        <v>0</v>
      </c>
    </row>
    <row r="139" spans="1:3" hidden="1" x14ac:dyDescent="0.3">
      <c r="A139" s="51" t="s">
        <v>312</v>
      </c>
      <c r="B139" s="51" t="s">
        <v>313</v>
      </c>
      <c r="C139" s="52">
        <f>SUM(D139:W139)</f>
        <v>0</v>
      </c>
    </row>
    <row r="140" spans="1:3" hidden="1" x14ac:dyDescent="0.3">
      <c r="A140" s="51" t="s">
        <v>314</v>
      </c>
      <c r="B140" s="51" t="s">
        <v>315</v>
      </c>
      <c r="C140" s="52">
        <f>SUM(D140:W140)</f>
        <v>0</v>
      </c>
    </row>
    <row r="141" spans="1:3" hidden="1" x14ac:dyDescent="0.3">
      <c r="A141" s="54" t="s">
        <v>316</v>
      </c>
      <c r="B141" s="54" t="s">
        <v>317</v>
      </c>
      <c r="C141" s="55">
        <f>C142+C143+C144</f>
        <v>0</v>
      </c>
    </row>
    <row r="142" spans="1:3" hidden="1" x14ac:dyDescent="0.3">
      <c r="A142" s="51" t="s">
        <v>318</v>
      </c>
      <c r="B142" s="51" t="s">
        <v>319</v>
      </c>
      <c r="C142" s="52">
        <f>SUM(D142:W142)</f>
        <v>0</v>
      </c>
    </row>
    <row r="143" spans="1:3" hidden="1" x14ac:dyDescent="0.3">
      <c r="A143" s="51" t="s">
        <v>320</v>
      </c>
      <c r="B143" s="51" t="s">
        <v>321</v>
      </c>
      <c r="C143" s="52">
        <f>SUM(D143:W143)</f>
        <v>0</v>
      </c>
    </row>
    <row r="144" spans="1:3" hidden="1" x14ac:dyDescent="0.3">
      <c r="A144" s="51" t="s">
        <v>322</v>
      </c>
      <c r="B144" s="51" t="s">
        <v>323</v>
      </c>
      <c r="C144" s="52">
        <f>SUM(D144:W144)</f>
        <v>0</v>
      </c>
    </row>
    <row r="145" spans="1:3" hidden="1" x14ac:dyDescent="0.3">
      <c r="A145" s="54" t="s">
        <v>324</v>
      </c>
      <c r="B145" s="54" t="s">
        <v>325</v>
      </c>
      <c r="C145" s="55">
        <f>C146</f>
        <v>0</v>
      </c>
    </row>
    <row r="146" spans="1:3" hidden="1" x14ac:dyDescent="0.3">
      <c r="A146" s="51" t="s">
        <v>326</v>
      </c>
      <c r="B146" s="51" t="s">
        <v>327</v>
      </c>
      <c r="C146" s="52">
        <f>SUM(D146:W146)</f>
        <v>0</v>
      </c>
    </row>
    <row r="147" spans="1:3" hidden="1" x14ac:dyDescent="0.3">
      <c r="A147" s="54" t="s">
        <v>328</v>
      </c>
      <c r="B147" s="54" t="s">
        <v>329</v>
      </c>
      <c r="C147" s="55">
        <f>C148+C150+C160+C164</f>
        <v>0</v>
      </c>
    </row>
    <row r="148" spans="1:3" hidden="1" x14ac:dyDescent="0.3">
      <c r="A148" s="54" t="s">
        <v>330</v>
      </c>
      <c r="B148" s="54" t="s">
        <v>293</v>
      </c>
      <c r="C148" s="55">
        <f>C149</f>
        <v>0</v>
      </c>
    </row>
    <row r="149" spans="1:3" hidden="1" x14ac:dyDescent="0.3">
      <c r="A149" s="51" t="s">
        <v>331</v>
      </c>
      <c r="B149" s="51" t="s">
        <v>295</v>
      </c>
      <c r="C149" s="52">
        <f>SUM(D149:W149)</f>
        <v>0</v>
      </c>
    </row>
    <row r="150" spans="1:3" hidden="1" x14ac:dyDescent="0.3">
      <c r="A150" s="54" t="s">
        <v>332</v>
      </c>
      <c r="B150" s="54" t="s">
        <v>297</v>
      </c>
      <c r="C150" s="55">
        <f>C151+C152+C153+C154+C155+C156+C157+C158+C159</f>
        <v>0</v>
      </c>
    </row>
    <row r="151" spans="1:3" hidden="1" x14ac:dyDescent="0.3">
      <c r="A151" s="51" t="s">
        <v>333</v>
      </c>
      <c r="B151" s="51" t="s">
        <v>299</v>
      </c>
      <c r="C151" s="52">
        <f t="shared" ref="C151:C159" si="4">SUM(D151:W151)</f>
        <v>0</v>
      </c>
    </row>
    <row r="152" spans="1:3" hidden="1" x14ac:dyDescent="0.3">
      <c r="A152" s="51" t="s">
        <v>334</v>
      </c>
      <c r="B152" s="51" t="s">
        <v>301</v>
      </c>
      <c r="C152" s="52">
        <f t="shared" si="4"/>
        <v>0</v>
      </c>
    </row>
    <row r="153" spans="1:3" hidden="1" x14ac:dyDescent="0.3">
      <c r="A153" s="51" t="s">
        <v>335</v>
      </c>
      <c r="B153" s="51" t="s">
        <v>303</v>
      </c>
      <c r="C153" s="52">
        <f t="shared" si="4"/>
        <v>0</v>
      </c>
    </row>
    <row r="154" spans="1:3" hidden="1" x14ac:dyDescent="0.3">
      <c r="A154" s="51" t="s">
        <v>336</v>
      </c>
      <c r="B154" s="51" t="s">
        <v>305</v>
      </c>
      <c r="C154" s="52">
        <f t="shared" si="4"/>
        <v>0</v>
      </c>
    </row>
    <row r="155" spans="1:3" hidden="1" x14ac:dyDescent="0.3">
      <c r="A155" s="51" t="s">
        <v>337</v>
      </c>
      <c r="B155" s="51" t="s">
        <v>307</v>
      </c>
      <c r="C155" s="52">
        <f t="shared" si="4"/>
        <v>0</v>
      </c>
    </row>
    <row r="156" spans="1:3" hidden="1" x14ac:dyDescent="0.3">
      <c r="A156" s="51" t="s">
        <v>338</v>
      </c>
      <c r="B156" s="51" t="s">
        <v>309</v>
      </c>
      <c r="C156" s="52">
        <f t="shared" si="4"/>
        <v>0</v>
      </c>
    </row>
    <row r="157" spans="1:3" hidden="1" x14ac:dyDescent="0.3">
      <c r="A157" s="51" t="s">
        <v>339</v>
      </c>
      <c r="B157" s="51" t="s">
        <v>311</v>
      </c>
      <c r="C157" s="52">
        <f t="shared" si="4"/>
        <v>0</v>
      </c>
    </row>
    <row r="158" spans="1:3" hidden="1" x14ac:dyDescent="0.3">
      <c r="A158" s="51" t="s">
        <v>340</v>
      </c>
      <c r="B158" s="51" t="s">
        <v>313</v>
      </c>
      <c r="C158" s="52">
        <f t="shared" si="4"/>
        <v>0</v>
      </c>
    </row>
    <row r="159" spans="1:3" hidden="1" x14ac:dyDescent="0.3">
      <c r="A159" s="51" t="s">
        <v>341</v>
      </c>
      <c r="B159" s="51" t="s">
        <v>315</v>
      </c>
      <c r="C159" s="52">
        <f t="shared" si="4"/>
        <v>0</v>
      </c>
    </row>
    <row r="160" spans="1:3" hidden="1" x14ac:dyDescent="0.3">
      <c r="A160" s="54" t="s">
        <v>342</v>
      </c>
      <c r="B160" s="54" t="s">
        <v>317</v>
      </c>
      <c r="C160" s="55">
        <f>C161+C162+C163</f>
        <v>0</v>
      </c>
    </row>
    <row r="161" spans="1:3" hidden="1" x14ac:dyDescent="0.3">
      <c r="A161" s="51" t="s">
        <v>343</v>
      </c>
      <c r="B161" s="51" t="s">
        <v>319</v>
      </c>
      <c r="C161" s="52">
        <f>SUM(D161:W161)</f>
        <v>0</v>
      </c>
    </row>
    <row r="162" spans="1:3" hidden="1" x14ac:dyDescent="0.3">
      <c r="A162" s="51" t="s">
        <v>344</v>
      </c>
      <c r="B162" s="51" t="s">
        <v>321</v>
      </c>
      <c r="C162" s="52">
        <f>SUM(D162:W162)</f>
        <v>0</v>
      </c>
    </row>
    <row r="163" spans="1:3" hidden="1" x14ac:dyDescent="0.3">
      <c r="A163" s="51" t="s">
        <v>345</v>
      </c>
      <c r="B163" s="51" t="s">
        <v>323</v>
      </c>
      <c r="C163" s="52">
        <f>SUM(D163:W163)</f>
        <v>0</v>
      </c>
    </row>
    <row r="164" spans="1:3" hidden="1" x14ac:dyDescent="0.3">
      <c r="A164" s="54" t="s">
        <v>346</v>
      </c>
      <c r="B164" s="54" t="s">
        <v>325</v>
      </c>
      <c r="C164" s="55">
        <f>C165</f>
        <v>0</v>
      </c>
    </row>
    <row r="165" spans="1:3" hidden="1" x14ac:dyDescent="0.3">
      <c r="A165" s="51" t="s">
        <v>347</v>
      </c>
      <c r="B165" s="51" t="s">
        <v>327</v>
      </c>
      <c r="C165" s="52">
        <f>SUM(D165:W165)</f>
        <v>0</v>
      </c>
    </row>
    <row r="166" spans="1:3" hidden="1" x14ac:dyDescent="0.3">
      <c r="A166" s="54" t="s">
        <v>348</v>
      </c>
      <c r="B166" s="54" t="s">
        <v>349</v>
      </c>
      <c r="C166" s="55">
        <f>C167+C171</f>
        <v>0</v>
      </c>
    </row>
    <row r="167" spans="1:3" hidden="1" x14ac:dyDescent="0.3">
      <c r="A167" s="54" t="s">
        <v>350</v>
      </c>
      <c r="B167" s="54" t="s">
        <v>351</v>
      </c>
      <c r="C167" s="55">
        <f>C168+C169+C170</f>
        <v>0</v>
      </c>
    </row>
    <row r="168" spans="1:3" hidden="1" x14ac:dyDescent="0.3">
      <c r="A168" s="51" t="s">
        <v>352</v>
      </c>
      <c r="B168" s="51" t="s">
        <v>353</v>
      </c>
      <c r="C168" s="52">
        <f>SUM(D168:W168)</f>
        <v>0</v>
      </c>
    </row>
    <row r="169" spans="1:3" hidden="1" x14ac:dyDescent="0.3">
      <c r="A169" s="51" t="s">
        <v>354</v>
      </c>
      <c r="B169" s="51" t="s">
        <v>355</v>
      </c>
      <c r="C169" s="52">
        <f>SUM(D169:W169)</f>
        <v>0</v>
      </c>
    </row>
    <row r="170" spans="1:3" hidden="1" x14ac:dyDescent="0.3">
      <c r="A170" s="51" t="s">
        <v>356</v>
      </c>
      <c r="B170" s="51" t="s">
        <v>357</v>
      </c>
      <c r="C170" s="52">
        <f>SUM(D170:W170)</f>
        <v>0</v>
      </c>
    </row>
    <row r="171" spans="1:3" hidden="1" x14ac:dyDescent="0.3">
      <c r="A171" s="54" t="s">
        <v>358</v>
      </c>
      <c r="B171" s="54" t="s">
        <v>359</v>
      </c>
      <c r="C171" s="55">
        <f>C172</f>
        <v>0</v>
      </c>
    </row>
    <row r="172" spans="1:3" hidden="1" x14ac:dyDescent="0.3">
      <c r="A172" s="51" t="s">
        <v>360</v>
      </c>
      <c r="B172" s="51" t="s">
        <v>361</v>
      </c>
      <c r="C172" s="52">
        <f>SUM(D172:W172)</f>
        <v>0</v>
      </c>
    </row>
    <row r="173" spans="1:3" hidden="1" x14ac:dyDescent="0.3">
      <c r="A173" s="54" t="s">
        <v>362</v>
      </c>
      <c r="B173" s="54" t="s">
        <v>363</v>
      </c>
      <c r="C173" s="55">
        <f>C174</f>
        <v>0</v>
      </c>
    </row>
    <row r="174" spans="1:3" hidden="1" x14ac:dyDescent="0.3">
      <c r="A174" s="54" t="s">
        <v>364</v>
      </c>
      <c r="B174" s="54" t="s">
        <v>365</v>
      </c>
      <c r="C174" s="55">
        <f>C175</f>
        <v>0</v>
      </c>
    </row>
    <row r="175" spans="1:3" hidden="1" x14ac:dyDescent="0.3">
      <c r="A175" s="51" t="s">
        <v>366</v>
      </c>
      <c r="B175" s="51" t="s">
        <v>367</v>
      </c>
      <c r="C175" s="52">
        <f>SUM(D175:W175)</f>
        <v>0</v>
      </c>
    </row>
  </sheetData>
  <autoFilter ref="A3:C175">
    <filterColumn colId="2">
      <filters>
        <filter val="5.000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75"/>
  <sheetViews>
    <sheetView view="pageBreakPreview" zoomScaleNormal="100" zoomScaleSheetLayoutView="100" workbookViewId="0">
      <selection activeCell="G178" sqref="G178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4.109375" style="47" bestFit="1" customWidth="1"/>
    <col min="4" max="5" width="7.88671875" style="42" bestFit="1" customWidth="1"/>
    <col min="6" max="16384" width="8.6640625" style="42"/>
  </cols>
  <sheetData>
    <row r="1" spans="1:5" ht="15" customHeight="1" x14ac:dyDescent="0.3">
      <c r="A1" s="292" t="s">
        <v>422</v>
      </c>
      <c r="B1" s="296"/>
      <c r="C1" s="296"/>
    </row>
    <row r="2" spans="1:5" ht="15" customHeight="1" x14ac:dyDescent="0.3">
      <c r="A2" s="296"/>
      <c r="B2" s="296"/>
      <c r="C2" s="296"/>
    </row>
    <row r="3" spans="1:5" ht="15" customHeight="1" x14ac:dyDescent="0.3">
      <c r="A3" s="64" t="s">
        <v>380</v>
      </c>
      <c r="B3" s="64" t="s">
        <v>378</v>
      </c>
      <c r="C3" s="65">
        <f>C4</f>
        <v>2000</v>
      </c>
      <c r="D3" s="75"/>
      <c r="E3" s="45"/>
    </row>
    <row r="4" spans="1:5" ht="15" customHeight="1" x14ac:dyDescent="0.3">
      <c r="A4" s="66" t="s">
        <v>53</v>
      </c>
      <c r="B4" s="66" t="s">
        <v>54</v>
      </c>
      <c r="C4" s="67">
        <f>C5</f>
        <v>2000</v>
      </c>
    </row>
    <row r="5" spans="1:5" ht="15" customHeight="1" x14ac:dyDescent="0.3">
      <c r="A5" s="66" t="s">
        <v>55</v>
      </c>
      <c r="B5" s="66" t="s">
        <v>56</v>
      </c>
      <c r="C5" s="67">
        <f>C6+C124</f>
        <v>2000</v>
      </c>
    </row>
    <row r="6" spans="1:5" ht="15" customHeight="1" x14ac:dyDescent="0.3">
      <c r="A6" s="66" t="s">
        <v>57</v>
      </c>
      <c r="B6" s="66" t="s">
        <v>58</v>
      </c>
      <c r="C6" s="67">
        <f>C7+C29+C47+C54+C108+C115+C117</f>
        <v>2000</v>
      </c>
    </row>
    <row r="7" spans="1:5" ht="15" hidden="1" customHeight="1" x14ac:dyDescent="0.3">
      <c r="A7" s="66" t="s">
        <v>59</v>
      </c>
      <c r="B7" s="66" t="s">
        <v>60</v>
      </c>
      <c r="C7" s="67">
        <f>C8+C27</f>
        <v>0</v>
      </c>
    </row>
    <row r="8" spans="1:5" ht="15" hidden="1" customHeight="1" x14ac:dyDescent="0.3">
      <c r="A8" s="66" t="s">
        <v>61</v>
      </c>
      <c r="B8" s="66" t="s">
        <v>62</v>
      </c>
      <c r="C8" s="67">
        <f>C9+C18+C22</f>
        <v>0</v>
      </c>
    </row>
    <row r="9" spans="1:5" ht="15" hidden="1" customHeight="1" x14ac:dyDescent="0.3">
      <c r="A9" s="66" t="s">
        <v>63</v>
      </c>
      <c r="B9" s="66" t="s">
        <v>64</v>
      </c>
      <c r="C9" s="67">
        <f>C10+C11+C12+C13+C14+C15+C16+C17</f>
        <v>0</v>
      </c>
    </row>
    <row r="10" spans="1:5" ht="15" hidden="1" customHeight="1" x14ac:dyDescent="0.3">
      <c r="A10" s="206" t="s">
        <v>65</v>
      </c>
      <c r="B10" s="206" t="s">
        <v>18</v>
      </c>
      <c r="C10" s="207">
        <f t="shared" ref="C10:C17" si="0">SUM(D10:W10)</f>
        <v>0</v>
      </c>
    </row>
    <row r="11" spans="1:5" ht="15" hidden="1" customHeight="1" x14ac:dyDescent="0.3">
      <c r="A11" s="51" t="s">
        <v>66</v>
      </c>
      <c r="B11" s="51" t="s">
        <v>67</v>
      </c>
      <c r="C11" s="52">
        <f t="shared" si="0"/>
        <v>0</v>
      </c>
    </row>
    <row r="12" spans="1:5" ht="15" hidden="1" customHeight="1" x14ac:dyDescent="0.3">
      <c r="A12" s="51" t="s">
        <v>68</v>
      </c>
      <c r="B12" s="51" t="s">
        <v>69</v>
      </c>
      <c r="C12" s="52">
        <f t="shared" si="0"/>
        <v>0</v>
      </c>
    </row>
    <row r="13" spans="1:5" ht="15" hidden="1" customHeight="1" x14ac:dyDescent="0.3">
      <c r="A13" s="51" t="s">
        <v>70</v>
      </c>
      <c r="B13" s="51" t="s">
        <v>71</v>
      </c>
      <c r="C13" s="52">
        <f t="shared" si="0"/>
        <v>0</v>
      </c>
    </row>
    <row r="14" spans="1:5" ht="15" hidden="1" customHeight="1" x14ac:dyDescent="0.3">
      <c r="A14" s="51" t="s">
        <v>72</v>
      </c>
      <c r="B14" s="51" t="s">
        <v>73</v>
      </c>
      <c r="C14" s="52">
        <f t="shared" si="0"/>
        <v>0</v>
      </c>
    </row>
    <row r="15" spans="1:5" ht="15" hidden="1" customHeight="1" x14ac:dyDescent="0.3">
      <c r="A15" s="51" t="s">
        <v>74</v>
      </c>
      <c r="B15" s="51" t="s">
        <v>75</v>
      </c>
      <c r="C15" s="52">
        <f t="shared" si="0"/>
        <v>0</v>
      </c>
    </row>
    <row r="16" spans="1:5" ht="15" hidden="1" customHeight="1" x14ac:dyDescent="0.3">
      <c r="A16" s="51" t="s">
        <v>76</v>
      </c>
      <c r="B16" s="51" t="s">
        <v>77</v>
      </c>
      <c r="C16" s="52">
        <f t="shared" si="0"/>
        <v>0</v>
      </c>
    </row>
    <row r="17" spans="1:3" hidden="1" x14ac:dyDescent="0.3">
      <c r="A17" s="51" t="s">
        <v>78</v>
      </c>
      <c r="B17" s="51" t="s">
        <v>79</v>
      </c>
      <c r="C17" s="52">
        <f t="shared" si="0"/>
        <v>0</v>
      </c>
    </row>
    <row r="18" spans="1:3" hidden="1" x14ac:dyDescent="0.3">
      <c r="A18" s="54" t="s">
        <v>80</v>
      </c>
      <c r="B18" s="54" t="s">
        <v>81</v>
      </c>
      <c r="C18" s="55">
        <f>C19+C20+C21</f>
        <v>0</v>
      </c>
    </row>
    <row r="19" spans="1:3" hidden="1" x14ac:dyDescent="0.3">
      <c r="A19" s="51" t="s">
        <v>82</v>
      </c>
      <c r="B19" s="51" t="s">
        <v>83</v>
      </c>
      <c r="C19" s="52">
        <f>SUM(D19:W19)</f>
        <v>0</v>
      </c>
    </row>
    <row r="20" spans="1:3" hidden="1" x14ac:dyDescent="0.3">
      <c r="A20" s="51" t="s">
        <v>84</v>
      </c>
      <c r="B20" s="51" t="s">
        <v>85</v>
      </c>
      <c r="C20" s="52">
        <f>SUM(D20:W20)</f>
        <v>0</v>
      </c>
    </row>
    <row r="21" spans="1:3" hidden="1" x14ac:dyDescent="0.3">
      <c r="A21" s="51" t="s">
        <v>86</v>
      </c>
      <c r="B21" s="51" t="s">
        <v>87</v>
      </c>
      <c r="C21" s="52">
        <f>SUM(D21:W21)</f>
        <v>0</v>
      </c>
    </row>
    <row r="22" spans="1:3" hidden="1" x14ac:dyDescent="0.3">
      <c r="A22" s="54" t="s">
        <v>88</v>
      </c>
      <c r="B22" s="54" t="s">
        <v>89</v>
      </c>
      <c r="C22" s="55">
        <f>C23+C24+C25+C26</f>
        <v>0</v>
      </c>
    </row>
    <row r="23" spans="1:3" hidden="1" x14ac:dyDescent="0.3">
      <c r="A23" s="51" t="s">
        <v>90</v>
      </c>
      <c r="B23" s="51" t="s">
        <v>91</v>
      </c>
      <c r="C23" s="52">
        <f>SUM(D23:W23)</f>
        <v>0</v>
      </c>
    </row>
    <row r="24" spans="1:3" hidden="1" x14ac:dyDescent="0.3">
      <c r="A24" s="51" t="s">
        <v>92</v>
      </c>
      <c r="B24" s="51" t="s">
        <v>93</v>
      </c>
      <c r="C24" s="52">
        <f>SUM(D24:W24)</f>
        <v>0</v>
      </c>
    </row>
    <row r="25" spans="1:3" hidden="1" x14ac:dyDescent="0.3">
      <c r="A25" s="51" t="s">
        <v>94</v>
      </c>
      <c r="B25" s="51" t="s">
        <v>95</v>
      </c>
      <c r="C25" s="52">
        <f>SUM(D25:W25)</f>
        <v>0</v>
      </c>
    </row>
    <row r="26" spans="1:3" hidden="1" x14ac:dyDescent="0.3">
      <c r="A26" s="51" t="s">
        <v>96</v>
      </c>
      <c r="B26" s="51" t="s">
        <v>97</v>
      </c>
      <c r="C26" s="52">
        <f>SUM(D26:W26)</f>
        <v>0</v>
      </c>
    </row>
    <row r="27" spans="1:3" hidden="1" x14ac:dyDescent="0.3">
      <c r="A27" s="54" t="s">
        <v>98</v>
      </c>
      <c r="B27" s="54" t="s">
        <v>99</v>
      </c>
      <c r="C27" s="55">
        <f>C28</f>
        <v>0</v>
      </c>
    </row>
    <row r="28" spans="1:3" hidden="1" x14ac:dyDescent="0.3">
      <c r="A28" s="51" t="s">
        <v>100</v>
      </c>
      <c r="B28" s="51" t="s">
        <v>101</v>
      </c>
      <c r="C28" s="52">
        <v>0</v>
      </c>
    </row>
    <row r="29" spans="1:3" hidden="1" x14ac:dyDescent="0.3">
      <c r="A29" s="54" t="s">
        <v>102</v>
      </c>
      <c r="B29" s="54" t="s">
        <v>48</v>
      </c>
      <c r="C29" s="55">
        <f>C30</f>
        <v>0</v>
      </c>
    </row>
    <row r="30" spans="1:3" hidden="1" x14ac:dyDescent="0.3">
      <c r="A30" s="54" t="s">
        <v>103</v>
      </c>
      <c r="B30" s="54" t="s">
        <v>48</v>
      </c>
      <c r="C30" s="55">
        <f>C31+C32+C33+C34+C35+C36+C37+C38+C39+C40+C41+C42+C43+C44+C45+C46</f>
        <v>0</v>
      </c>
    </row>
    <row r="31" spans="1:3" hidden="1" x14ac:dyDescent="0.3">
      <c r="A31" s="51" t="s">
        <v>104</v>
      </c>
      <c r="B31" s="51" t="s">
        <v>105</v>
      </c>
      <c r="C31" s="53">
        <v>0</v>
      </c>
    </row>
    <row r="32" spans="1:3" hidden="1" x14ac:dyDescent="0.3">
      <c r="A32" s="51" t="s">
        <v>106</v>
      </c>
      <c r="B32" s="51" t="s">
        <v>107</v>
      </c>
      <c r="C32" s="52">
        <f t="shared" ref="C32:C45" si="1">SUM(D32:W32)</f>
        <v>0</v>
      </c>
    </row>
    <row r="33" spans="1:3" hidden="1" x14ac:dyDescent="0.3">
      <c r="A33" s="51" t="s">
        <v>108</v>
      </c>
      <c r="B33" s="51" t="s">
        <v>109</v>
      </c>
      <c r="C33" s="52">
        <f t="shared" si="1"/>
        <v>0</v>
      </c>
    </row>
    <row r="34" spans="1:3" hidden="1" x14ac:dyDescent="0.3">
      <c r="A34" s="51" t="s">
        <v>110</v>
      </c>
      <c r="B34" s="51" t="s">
        <v>111</v>
      </c>
      <c r="C34" s="52">
        <f t="shared" si="1"/>
        <v>0</v>
      </c>
    </row>
    <row r="35" spans="1:3" hidden="1" x14ac:dyDescent="0.3">
      <c r="A35" s="51" t="s">
        <v>112</v>
      </c>
      <c r="B35" s="51" t="s">
        <v>113</v>
      </c>
      <c r="C35" s="52">
        <f t="shared" si="1"/>
        <v>0</v>
      </c>
    </row>
    <row r="36" spans="1:3" hidden="1" x14ac:dyDescent="0.3">
      <c r="A36" s="51" t="s">
        <v>114</v>
      </c>
      <c r="B36" s="51" t="s">
        <v>115</v>
      </c>
      <c r="C36" s="52">
        <f t="shared" si="1"/>
        <v>0</v>
      </c>
    </row>
    <row r="37" spans="1:3" hidden="1" x14ac:dyDescent="0.3">
      <c r="A37" s="51" t="s">
        <v>116</v>
      </c>
      <c r="B37" s="51" t="s">
        <v>117</v>
      </c>
      <c r="C37" s="52">
        <f t="shared" si="1"/>
        <v>0</v>
      </c>
    </row>
    <row r="38" spans="1:3" hidden="1" x14ac:dyDescent="0.3">
      <c r="A38" s="51" t="s">
        <v>118</v>
      </c>
      <c r="B38" s="51" t="s">
        <v>119</v>
      </c>
      <c r="C38" s="52">
        <f t="shared" si="1"/>
        <v>0</v>
      </c>
    </row>
    <row r="39" spans="1:3" hidden="1" x14ac:dyDescent="0.3">
      <c r="A39" s="51" t="s">
        <v>120</v>
      </c>
      <c r="B39" s="51" t="s">
        <v>121</v>
      </c>
      <c r="C39" s="52">
        <f t="shared" si="1"/>
        <v>0</v>
      </c>
    </row>
    <row r="40" spans="1:3" hidden="1" x14ac:dyDescent="0.3">
      <c r="A40" s="51" t="s">
        <v>122</v>
      </c>
      <c r="B40" s="51" t="s">
        <v>123</v>
      </c>
      <c r="C40" s="52">
        <f t="shared" si="1"/>
        <v>0</v>
      </c>
    </row>
    <row r="41" spans="1:3" hidden="1" x14ac:dyDescent="0.3">
      <c r="A41" s="51" t="s">
        <v>124</v>
      </c>
      <c r="B41" s="51" t="s">
        <v>125</v>
      </c>
      <c r="C41" s="52">
        <f t="shared" si="1"/>
        <v>0</v>
      </c>
    </row>
    <row r="42" spans="1:3" hidden="1" x14ac:dyDescent="0.3">
      <c r="A42" s="51" t="s">
        <v>126</v>
      </c>
      <c r="B42" s="51" t="s">
        <v>127</v>
      </c>
      <c r="C42" s="52">
        <f t="shared" si="1"/>
        <v>0</v>
      </c>
    </row>
    <row r="43" spans="1:3" hidden="1" x14ac:dyDescent="0.3">
      <c r="A43" s="51" t="s">
        <v>128</v>
      </c>
      <c r="B43" s="51" t="s">
        <v>129</v>
      </c>
      <c r="C43" s="52">
        <f t="shared" si="1"/>
        <v>0</v>
      </c>
    </row>
    <row r="44" spans="1:3" hidden="1" x14ac:dyDescent="0.3">
      <c r="A44" s="51" t="s">
        <v>130</v>
      </c>
      <c r="B44" s="51" t="s">
        <v>131</v>
      </c>
      <c r="C44" s="52">
        <f t="shared" si="1"/>
        <v>0</v>
      </c>
    </row>
    <row r="45" spans="1:3" hidden="1" x14ac:dyDescent="0.3">
      <c r="A45" s="51" t="s">
        <v>132</v>
      </c>
      <c r="B45" s="51" t="s">
        <v>133</v>
      </c>
      <c r="C45" s="52">
        <f t="shared" si="1"/>
        <v>0</v>
      </c>
    </row>
    <row r="46" spans="1:3" hidden="1" x14ac:dyDescent="0.3">
      <c r="A46" s="51" t="s">
        <v>134</v>
      </c>
      <c r="B46" s="51" t="s">
        <v>135</v>
      </c>
      <c r="C46" s="53">
        <v>0</v>
      </c>
    </row>
    <row r="47" spans="1:3" hidden="1" x14ac:dyDescent="0.3">
      <c r="A47" s="54" t="s">
        <v>136</v>
      </c>
      <c r="B47" s="54" t="s">
        <v>137</v>
      </c>
      <c r="C47" s="55">
        <f>C48+C52</f>
        <v>0</v>
      </c>
    </row>
    <row r="48" spans="1:3" hidden="1" x14ac:dyDescent="0.3">
      <c r="A48" s="54" t="s">
        <v>138</v>
      </c>
      <c r="B48" s="54" t="s">
        <v>139</v>
      </c>
      <c r="C48" s="55">
        <f>C49+C50+C51</f>
        <v>0</v>
      </c>
    </row>
    <row r="49" spans="1:3" hidden="1" x14ac:dyDescent="0.3">
      <c r="A49" s="51" t="s">
        <v>140</v>
      </c>
      <c r="B49" s="51" t="s">
        <v>141</v>
      </c>
      <c r="C49" s="52">
        <f>SUM(D49:W49)</f>
        <v>0</v>
      </c>
    </row>
    <row r="50" spans="1:3" hidden="1" x14ac:dyDescent="0.3">
      <c r="A50" s="51" t="s">
        <v>142</v>
      </c>
      <c r="B50" s="51" t="s">
        <v>143</v>
      </c>
      <c r="C50" s="52">
        <f>SUM(D50:W50)</f>
        <v>0</v>
      </c>
    </row>
    <row r="51" spans="1:3" hidden="1" x14ac:dyDescent="0.3">
      <c r="A51" s="51" t="s">
        <v>144</v>
      </c>
      <c r="B51" s="51" t="s">
        <v>145</v>
      </c>
      <c r="C51" s="52">
        <f>SUM(D51:W51)</f>
        <v>0</v>
      </c>
    </row>
    <row r="52" spans="1:3" hidden="1" x14ac:dyDescent="0.3">
      <c r="A52" s="54" t="s">
        <v>146</v>
      </c>
      <c r="B52" s="54" t="s">
        <v>99</v>
      </c>
      <c r="C52" s="55">
        <f>C53</f>
        <v>0</v>
      </c>
    </row>
    <row r="53" spans="1:3" hidden="1" x14ac:dyDescent="0.3">
      <c r="A53" s="51" t="s">
        <v>147</v>
      </c>
      <c r="B53" s="51" t="s">
        <v>148</v>
      </c>
      <c r="C53" s="52">
        <f>SUM(D53:W53)</f>
        <v>0</v>
      </c>
    </row>
    <row r="54" spans="1:3" x14ac:dyDescent="0.3">
      <c r="A54" s="54" t="s">
        <v>149</v>
      </c>
      <c r="B54" s="54" t="s">
        <v>150</v>
      </c>
      <c r="C54" s="55">
        <f>C55+C60+C65+C74+C105</f>
        <v>2000</v>
      </c>
    </row>
    <row r="55" spans="1:3" hidden="1" x14ac:dyDescent="0.3">
      <c r="A55" s="54" t="s">
        <v>151</v>
      </c>
      <c r="B55" s="54" t="s">
        <v>152</v>
      </c>
      <c r="C55" s="55">
        <f>C56+C57+C58+C59</f>
        <v>0</v>
      </c>
    </row>
    <row r="56" spans="1:3" hidden="1" x14ac:dyDescent="0.3">
      <c r="A56" s="51" t="s">
        <v>153</v>
      </c>
      <c r="B56" s="51" t="s">
        <v>154</v>
      </c>
      <c r="C56" s="53">
        <v>0</v>
      </c>
    </row>
    <row r="57" spans="1:3" hidden="1" x14ac:dyDescent="0.3">
      <c r="A57" s="51" t="s">
        <v>155</v>
      </c>
      <c r="B57" s="51" t="s">
        <v>156</v>
      </c>
      <c r="C57" s="53">
        <v>0</v>
      </c>
    </row>
    <row r="58" spans="1:3" hidden="1" x14ac:dyDescent="0.3">
      <c r="A58" s="51" t="s">
        <v>157</v>
      </c>
      <c r="B58" s="51" t="s">
        <v>158</v>
      </c>
      <c r="C58" s="52">
        <f>SUM(D58:W58)</f>
        <v>0</v>
      </c>
    </row>
    <row r="59" spans="1:3" hidden="1" x14ac:dyDescent="0.3">
      <c r="A59" s="51" t="s">
        <v>159</v>
      </c>
      <c r="B59" s="51" t="s">
        <v>160</v>
      </c>
      <c r="C59" s="52">
        <f>SUM(D59:W59)</f>
        <v>0</v>
      </c>
    </row>
    <row r="60" spans="1:3" hidden="1" x14ac:dyDescent="0.3">
      <c r="A60" s="54" t="s">
        <v>161</v>
      </c>
      <c r="B60" s="54" t="s">
        <v>162</v>
      </c>
      <c r="C60" s="55">
        <f>C61+C62+C63+C64</f>
        <v>0</v>
      </c>
    </row>
    <row r="61" spans="1:3" hidden="1" x14ac:dyDescent="0.3">
      <c r="A61" s="51" t="s">
        <v>163</v>
      </c>
      <c r="B61" s="51" t="s">
        <v>164</v>
      </c>
      <c r="C61" s="52">
        <f>SUM(D61:W61)</f>
        <v>0</v>
      </c>
    </row>
    <row r="62" spans="1:3" hidden="1" x14ac:dyDescent="0.3">
      <c r="A62" s="51" t="s">
        <v>165</v>
      </c>
      <c r="B62" s="51" t="s">
        <v>166</v>
      </c>
      <c r="C62" s="52">
        <f>SUM(D62:W62)</f>
        <v>0</v>
      </c>
    </row>
    <row r="63" spans="1:3" hidden="1" x14ac:dyDescent="0.3">
      <c r="A63" s="51" t="s">
        <v>167</v>
      </c>
      <c r="B63" s="51" t="s">
        <v>168</v>
      </c>
      <c r="C63" s="52">
        <f>SUM(D63:W63)</f>
        <v>0</v>
      </c>
    </row>
    <row r="64" spans="1:3" hidden="1" x14ac:dyDescent="0.3">
      <c r="A64" s="51" t="s">
        <v>169</v>
      </c>
      <c r="B64" s="51" t="s">
        <v>170</v>
      </c>
      <c r="C64" s="53">
        <v>0</v>
      </c>
    </row>
    <row r="65" spans="1:3" hidden="1" x14ac:dyDescent="0.3">
      <c r="A65" s="54" t="s">
        <v>171</v>
      </c>
      <c r="B65" s="54" t="s">
        <v>172</v>
      </c>
      <c r="C65" s="55">
        <f>C66+C67+C68+C69+C70+C71+C72+C73</f>
        <v>0</v>
      </c>
    </row>
    <row r="66" spans="1:3" hidden="1" x14ac:dyDescent="0.3">
      <c r="A66" s="51" t="s">
        <v>173</v>
      </c>
      <c r="B66" s="51" t="s">
        <v>174</v>
      </c>
      <c r="C66" s="52">
        <f t="shared" ref="C66:C73" si="2">SUM(D66:W66)</f>
        <v>0</v>
      </c>
    </row>
    <row r="67" spans="1:3" hidden="1" x14ac:dyDescent="0.3">
      <c r="A67" s="51" t="s">
        <v>175</v>
      </c>
      <c r="B67" s="51" t="s">
        <v>176</v>
      </c>
      <c r="C67" s="52">
        <f t="shared" si="2"/>
        <v>0</v>
      </c>
    </row>
    <row r="68" spans="1:3" hidden="1" x14ac:dyDescent="0.3">
      <c r="A68" s="51" t="s">
        <v>177</v>
      </c>
      <c r="B68" s="51" t="s">
        <v>178</v>
      </c>
      <c r="C68" s="52">
        <f t="shared" si="2"/>
        <v>0</v>
      </c>
    </row>
    <row r="69" spans="1:3" hidden="1" x14ac:dyDescent="0.3">
      <c r="A69" s="51" t="s">
        <v>179</v>
      </c>
      <c r="B69" s="51" t="s">
        <v>180</v>
      </c>
      <c r="C69" s="52">
        <f t="shared" si="2"/>
        <v>0</v>
      </c>
    </row>
    <row r="70" spans="1:3" hidden="1" x14ac:dyDescent="0.3">
      <c r="A70" s="51" t="s">
        <v>181</v>
      </c>
      <c r="B70" s="51" t="s">
        <v>182</v>
      </c>
      <c r="C70" s="52">
        <f t="shared" si="2"/>
        <v>0</v>
      </c>
    </row>
    <row r="71" spans="1:3" hidden="1" x14ac:dyDescent="0.3">
      <c r="A71" s="51" t="s">
        <v>183</v>
      </c>
      <c r="B71" s="51" t="s">
        <v>184</v>
      </c>
      <c r="C71" s="52">
        <f t="shared" si="2"/>
        <v>0</v>
      </c>
    </row>
    <row r="72" spans="1:3" hidden="1" x14ac:dyDescent="0.3">
      <c r="A72" s="51" t="s">
        <v>185</v>
      </c>
      <c r="B72" s="51" t="s">
        <v>186</v>
      </c>
      <c r="C72" s="52">
        <f t="shared" si="2"/>
        <v>0</v>
      </c>
    </row>
    <row r="73" spans="1:3" hidden="1" x14ac:dyDescent="0.3">
      <c r="A73" s="51" t="s">
        <v>187</v>
      </c>
      <c r="B73" s="51" t="s">
        <v>188</v>
      </c>
      <c r="C73" s="52">
        <f t="shared" si="2"/>
        <v>0</v>
      </c>
    </row>
    <row r="74" spans="1:3" x14ac:dyDescent="0.3">
      <c r="A74" s="54" t="s">
        <v>189</v>
      </c>
      <c r="B74" s="54" t="s">
        <v>47</v>
      </c>
      <c r="C74" s="55">
        <f>+C75+C76+C77+C78+C79+C80+C81+C82+C83+C84+C85+C86+C87+C88+C89+C90+C91+C92+C93+C94+C95+C96+C97+C98+C99+C100+C101+C102+C103+C104</f>
        <v>2000</v>
      </c>
    </row>
    <row r="75" spans="1:3" hidden="1" x14ac:dyDescent="0.3">
      <c r="A75" s="51" t="s">
        <v>190</v>
      </c>
      <c r="B75" s="51" t="s">
        <v>191</v>
      </c>
      <c r="C75" s="53">
        <v>0</v>
      </c>
    </row>
    <row r="76" spans="1:3" hidden="1" x14ac:dyDescent="0.3">
      <c r="A76" s="51" t="s">
        <v>192</v>
      </c>
      <c r="B76" s="51" t="s">
        <v>193</v>
      </c>
      <c r="C76" s="52">
        <f>SUM(D76:W76)</f>
        <v>0</v>
      </c>
    </row>
    <row r="77" spans="1:3" hidden="1" x14ac:dyDescent="0.3">
      <c r="A77" s="51" t="s">
        <v>194</v>
      </c>
      <c r="B77" s="51" t="s">
        <v>195</v>
      </c>
      <c r="C77" s="52">
        <f>SUM(D77:W77)</f>
        <v>0</v>
      </c>
    </row>
    <row r="78" spans="1:3" hidden="1" x14ac:dyDescent="0.3">
      <c r="A78" s="51" t="s">
        <v>196</v>
      </c>
      <c r="B78" s="51" t="s">
        <v>197</v>
      </c>
      <c r="C78" s="52">
        <f>SUM(D78:W78)</f>
        <v>0</v>
      </c>
    </row>
    <row r="79" spans="1:3" hidden="1" x14ac:dyDescent="0.3">
      <c r="A79" s="51" t="s">
        <v>198</v>
      </c>
      <c r="B79" s="51" t="s">
        <v>199</v>
      </c>
      <c r="C79" s="52">
        <f>SUM(D79:W79)</f>
        <v>0</v>
      </c>
    </row>
    <row r="80" spans="1:3" hidden="1" x14ac:dyDescent="0.3">
      <c r="A80" s="51" t="s">
        <v>200</v>
      </c>
      <c r="B80" s="51" t="s">
        <v>201</v>
      </c>
      <c r="C80" s="52">
        <v>0</v>
      </c>
    </row>
    <row r="81" spans="1:3" hidden="1" x14ac:dyDescent="0.3">
      <c r="A81" s="51" t="s">
        <v>202</v>
      </c>
      <c r="B81" s="51" t="s">
        <v>203</v>
      </c>
      <c r="C81" s="52">
        <f t="shared" ref="C81:C103" si="3">SUM(D81:W81)</f>
        <v>0</v>
      </c>
    </row>
    <row r="82" spans="1:3" hidden="1" x14ac:dyDescent="0.3">
      <c r="A82" s="51" t="s">
        <v>204</v>
      </c>
      <c r="B82" s="51" t="s">
        <v>205</v>
      </c>
      <c r="C82" s="52">
        <f t="shared" si="3"/>
        <v>0</v>
      </c>
    </row>
    <row r="83" spans="1:3" hidden="1" x14ac:dyDescent="0.3">
      <c r="A83" s="51" t="s">
        <v>206</v>
      </c>
      <c r="B83" s="51" t="s">
        <v>207</v>
      </c>
      <c r="C83" s="52">
        <f t="shared" si="3"/>
        <v>0</v>
      </c>
    </row>
    <row r="84" spans="1:3" hidden="1" x14ac:dyDescent="0.3">
      <c r="A84" s="51" t="s">
        <v>208</v>
      </c>
      <c r="B84" s="51" t="s">
        <v>209</v>
      </c>
      <c r="C84" s="52">
        <f t="shared" si="3"/>
        <v>0</v>
      </c>
    </row>
    <row r="85" spans="1:3" hidden="1" x14ac:dyDescent="0.3">
      <c r="A85" s="51" t="s">
        <v>210</v>
      </c>
      <c r="B85" s="51" t="s">
        <v>211</v>
      </c>
      <c r="C85" s="52">
        <f t="shared" si="3"/>
        <v>0</v>
      </c>
    </row>
    <row r="86" spans="1:3" hidden="1" x14ac:dyDescent="0.3">
      <c r="A86" s="51" t="s">
        <v>212</v>
      </c>
      <c r="B86" s="51" t="s">
        <v>213</v>
      </c>
      <c r="C86" s="52">
        <f t="shared" si="3"/>
        <v>0</v>
      </c>
    </row>
    <row r="87" spans="1:3" hidden="1" x14ac:dyDescent="0.3">
      <c r="A87" s="51" t="s">
        <v>214</v>
      </c>
      <c r="B87" s="51" t="s">
        <v>215</v>
      </c>
      <c r="C87" s="52">
        <f t="shared" si="3"/>
        <v>0</v>
      </c>
    </row>
    <row r="88" spans="1:3" hidden="1" x14ac:dyDescent="0.3">
      <c r="A88" s="51" t="s">
        <v>216</v>
      </c>
      <c r="B88" s="51" t="s">
        <v>217</v>
      </c>
      <c r="C88" s="52">
        <f t="shared" si="3"/>
        <v>0</v>
      </c>
    </row>
    <row r="89" spans="1:3" hidden="1" x14ac:dyDescent="0.3">
      <c r="A89" s="51" t="s">
        <v>218</v>
      </c>
      <c r="B89" s="51" t="s">
        <v>219</v>
      </c>
      <c r="C89" s="52">
        <f t="shared" si="3"/>
        <v>0</v>
      </c>
    </row>
    <row r="90" spans="1:3" hidden="1" x14ac:dyDescent="0.3">
      <c r="A90" s="51" t="s">
        <v>220</v>
      </c>
      <c r="B90" s="51" t="s">
        <v>221</v>
      </c>
      <c r="C90" s="52">
        <f t="shared" si="3"/>
        <v>0</v>
      </c>
    </row>
    <row r="91" spans="1:3" hidden="1" x14ac:dyDescent="0.3">
      <c r="A91" s="51" t="s">
        <v>222</v>
      </c>
      <c r="B91" s="51" t="s">
        <v>223</v>
      </c>
      <c r="C91" s="52">
        <f t="shared" si="3"/>
        <v>0</v>
      </c>
    </row>
    <row r="92" spans="1:3" hidden="1" x14ac:dyDescent="0.3">
      <c r="A92" s="51" t="s">
        <v>224</v>
      </c>
      <c r="B92" s="51" t="s">
        <v>225</v>
      </c>
      <c r="C92" s="52">
        <f t="shared" si="3"/>
        <v>0</v>
      </c>
    </row>
    <row r="93" spans="1:3" x14ac:dyDescent="0.3">
      <c r="A93" s="51" t="s">
        <v>226</v>
      </c>
      <c r="B93" s="51" t="s">
        <v>227</v>
      </c>
      <c r="C93" s="52">
        <v>2000</v>
      </c>
    </row>
    <row r="94" spans="1:3" hidden="1" x14ac:dyDescent="0.3">
      <c r="A94" s="51" t="s">
        <v>228</v>
      </c>
      <c r="B94" s="51" t="s">
        <v>229</v>
      </c>
      <c r="C94" s="52">
        <f t="shared" si="3"/>
        <v>0</v>
      </c>
    </row>
    <row r="95" spans="1:3" hidden="1" x14ac:dyDescent="0.3">
      <c r="A95" s="51" t="s">
        <v>230</v>
      </c>
      <c r="B95" s="51" t="s">
        <v>231</v>
      </c>
      <c r="C95" s="52">
        <f t="shared" si="3"/>
        <v>0</v>
      </c>
    </row>
    <row r="96" spans="1:3" hidden="1" x14ac:dyDescent="0.3">
      <c r="A96" s="51" t="s">
        <v>232</v>
      </c>
      <c r="B96" s="51" t="s">
        <v>233</v>
      </c>
      <c r="C96" s="52">
        <f t="shared" si="3"/>
        <v>0</v>
      </c>
    </row>
    <row r="97" spans="1:3" hidden="1" x14ac:dyDescent="0.3">
      <c r="A97" s="51" t="s">
        <v>234</v>
      </c>
      <c r="B97" s="51" t="s">
        <v>235</v>
      </c>
      <c r="C97" s="52">
        <f t="shared" si="3"/>
        <v>0</v>
      </c>
    </row>
    <row r="98" spans="1:3" hidden="1" x14ac:dyDescent="0.3">
      <c r="A98" s="51" t="s">
        <v>236</v>
      </c>
      <c r="B98" s="51" t="s">
        <v>237</v>
      </c>
      <c r="C98" s="52">
        <f t="shared" si="3"/>
        <v>0</v>
      </c>
    </row>
    <row r="99" spans="1:3" hidden="1" x14ac:dyDescent="0.3">
      <c r="A99" s="51" t="s">
        <v>238</v>
      </c>
      <c r="B99" s="51" t="s">
        <v>239</v>
      </c>
      <c r="C99" s="52">
        <f t="shared" si="3"/>
        <v>0</v>
      </c>
    </row>
    <row r="100" spans="1:3" hidden="1" x14ac:dyDescent="0.3">
      <c r="A100" s="51" t="s">
        <v>240</v>
      </c>
      <c r="B100" s="51" t="s">
        <v>241</v>
      </c>
      <c r="C100" s="52">
        <f t="shared" si="3"/>
        <v>0</v>
      </c>
    </row>
    <row r="101" spans="1:3" hidden="1" x14ac:dyDescent="0.3">
      <c r="A101" s="51" t="s">
        <v>242</v>
      </c>
      <c r="B101" s="51" t="s">
        <v>243</v>
      </c>
      <c r="C101" s="52">
        <f t="shared" si="3"/>
        <v>0</v>
      </c>
    </row>
    <row r="102" spans="1:3" hidden="1" x14ac:dyDescent="0.3">
      <c r="A102" s="51" t="s">
        <v>244</v>
      </c>
      <c r="B102" s="51" t="s">
        <v>45</v>
      </c>
      <c r="C102" s="52">
        <f t="shared" si="3"/>
        <v>0</v>
      </c>
    </row>
    <row r="103" spans="1:3" hidden="1" x14ac:dyDescent="0.3">
      <c r="A103" s="51" t="s">
        <v>245</v>
      </c>
      <c r="B103" s="51" t="s">
        <v>246</v>
      </c>
      <c r="C103" s="52">
        <f t="shared" si="3"/>
        <v>0</v>
      </c>
    </row>
    <row r="104" spans="1:3" hidden="1" x14ac:dyDescent="0.3">
      <c r="A104" s="51" t="s">
        <v>247</v>
      </c>
      <c r="B104" s="51" t="s">
        <v>248</v>
      </c>
      <c r="C104" s="53">
        <v>0</v>
      </c>
    </row>
    <row r="105" spans="1:3" hidden="1" x14ac:dyDescent="0.3">
      <c r="A105" s="54" t="s">
        <v>249</v>
      </c>
      <c r="B105" s="54" t="s">
        <v>250</v>
      </c>
      <c r="C105" s="55">
        <f>C106+C107</f>
        <v>0</v>
      </c>
    </row>
    <row r="106" spans="1:3" hidden="1" x14ac:dyDescent="0.3">
      <c r="A106" s="51" t="s">
        <v>251</v>
      </c>
      <c r="B106" s="51" t="s">
        <v>148</v>
      </c>
      <c r="C106" s="52">
        <f>SUM(D106:W106)</f>
        <v>0</v>
      </c>
    </row>
    <row r="107" spans="1:3" hidden="1" x14ac:dyDescent="0.3">
      <c r="A107" s="51" t="s">
        <v>252</v>
      </c>
      <c r="B107" s="51" t="s">
        <v>101</v>
      </c>
      <c r="C107" s="52">
        <f>SUM(D107:W107)</f>
        <v>0</v>
      </c>
    </row>
    <row r="108" spans="1:3" hidden="1" x14ac:dyDescent="0.3">
      <c r="A108" s="54" t="s">
        <v>253</v>
      </c>
      <c r="B108" s="54" t="s">
        <v>254</v>
      </c>
      <c r="C108" s="55">
        <f>C109</f>
        <v>0</v>
      </c>
    </row>
    <row r="109" spans="1:3" hidden="1" x14ac:dyDescent="0.3">
      <c r="A109" s="54" t="s">
        <v>255</v>
      </c>
      <c r="B109" s="54" t="s">
        <v>254</v>
      </c>
      <c r="C109" s="55">
        <f>C110+C111+C112+C113+C114</f>
        <v>0</v>
      </c>
    </row>
    <row r="110" spans="1:3" hidden="1" x14ac:dyDescent="0.3">
      <c r="A110" s="51" t="s">
        <v>256</v>
      </c>
      <c r="B110" s="51" t="s">
        <v>257</v>
      </c>
      <c r="C110" s="52">
        <f>SUM(D110:W110)</f>
        <v>0</v>
      </c>
    </row>
    <row r="111" spans="1:3" hidden="1" x14ac:dyDescent="0.3">
      <c r="A111" s="51" t="s">
        <v>258</v>
      </c>
      <c r="B111" s="51" t="s">
        <v>259</v>
      </c>
      <c r="C111" s="52">
        <f>SUM(D111:W111)</f>
        <v>0</v>
      </c>
    </row>
    <row r="112" spans="1:3" hidden="1" x14ac:dyDescent="0.3">
      <c r="A112" s="51" t="s">
        <v>260</v>
      </c>
      <c r="B112" s="51" t="s">
        <v>261</v>
      </c>
      <c r="C112" s="53">
        <v>0</v>
      </c>
    </row>
    <row r="113" spans="1:3" hidden="1" x14ac:dyDescent="0.3">
      <c r="A113" s="51" t="s">
        <v>262</v>
      </c>
      <c r="B113" s="51" t="s">
        <v>263</v>
      </c>
      <c r="C113" s="53">
        <v>0</v>
      </c>
    </row>
    <row r="114" spans="1:3" hidden="1" x14ac:dyDescent="0.3">
      <c r="A114" s="51" t="s">
        <v>264</v>
      </c>
      <c r="B114" s="51" t="s">
        <v>186</v>
      </c>
      <c r="C114" s="52">
        <f>SUM(D114:W114)</f>
        <v>0</v>
      </c>
    </row>
    <row r="115" spans="1:3" hidden="1" x14ac:dyDescent="0.3">
      <c r="A115" s="54" t="s">
        <v>265</v>
      </c>
      <c r="B115" s="54" t="s">
        <v>266</v>
      </c>
      <c r="C115" s="55">
        <f>C116</f>
        <v>0</v>
      </c>
    </row>
    <row r="116" spans="1:3" hidden="1" x14ac:dyDescent="0.3">
      <c r="A116" s="51" t="s">
        <v>267</v>
      </c>
      <c r="B116" s="51" t="s">
        <v>268</v>
      </c>
      <c r="C116" s="52">
        <f>SUM(D116:W116)</f>
        <v>0</v>
      </c>
    </row>
    <row r="117" spans="1:3" hidden="1" x14ac:dyDescent="0.3">
      <c r="A117" s="54" t="s">
        <v>269</v>
      </c>
      <c r="B117" s="54" t="s">
        <v>270</v>
      </c>
      <c r="C117" s="55">
        <f>C118+C120</f>
        <v>0</v>
      </c>
    </row>
    <row r="118" spans="1:3" hidden="1" x14ac:dyDescent="0.3">
      <c r="A118" s="54" t="s">
        <v>271</v>
      </c>
      <c r="B118" s="54" t="s">
        <v>272</v>
      </c>
      <c r="C118" s="55">
        <f>C119</f>
        <v>0</v>
      </c>
    </row>
    <row r="119" spans="1:3" hidden="1" x14ac:dyDescent="0.3">
      <c r="A119" s="51" t="s">
        <v>273</v>
      </c>
      <c r="B119" s="51" t="s">
        <v>274</v>
      </c>
      <c r="C119" s="52">
        <f>SUM(D119:W119)</f>
        <v>0</v>
      </c>
    </row>
    <row r="120" spans="1:3" hidden="1" x14ac:dyDescent="0.3">
      <c r="A120" s="54" t="s">
        <v>275</v>
      </c>
      <c r="B120" s="54" t="s">
        <v>276</v>
      </c>
      <c r="C120" s="55">
        <f>C121+C122</f>
        <v>0</v>
      </c>
    </row>
    <row r="121" spans="1:3" hidden="1" x14ac:dyDescent="0.3">
      <c r="A121" s="51" t="s">
        <v>277</v>
      </c>
      <c r="B121" s="51" t="s">
        <v>278</v>
      </c>
      <c r="C121" s="52">
        <f>SUM(D121:W121)</f>
        <v>0</v>
      </c>
    </row>
    <row r="122" spans="1:3" hidden="1" x14ac:dyDescent="0.3">
      <c r="A122" s="51" t="s">
        <v>279</v>
      </c>
      <c r="B122" s="51" t="s">
        <v>280</v>
      </c>
      <c r="C122" s="52">
        <v>0</v>
      </c>
    </row>
    <row r="123" spans="1:3" hidden="1" x14ac:dyDescent="0.3">
      <c r="A123" s="51"/>
      <c r="B123" s="51" t="s">
        <v>281</v>
      </c>
      <c r="C123" s="52">
        <f>SUM(D123:W123)</f>
        <v>0</v>
      </c>
    </row>
    <row r="124" spans="1:3" hidden="1" x14ac:dyDescent="0.3">
      <c r="A124" s="54" t="s">
        <v>282</v>
      </c>
      <c r="B124" s="54" t="s">
        <v>283</v>
      </c>
      <c r="C124" s="101">
        <f>C125+C147+C166+C173</f>
        <v>0</v>
      </c>
    </row>
    <row r="125" spans="1:3" hidden="1" x14ac:dyDescent="0.3">
      <c r="A125" s="54" t="s">
        <v>284</v>
      </c>
      <c r="B125" s="54" t="s">
        <v>285</v>
      </c>
      <c r="C125" s="101">
        <f>C126+C129+C131+C141+C145</f>
        <v>0</v>
      </c>
    </row>
    <row r="126" spans="1:3" hidden="1" x14ac:dyDescent="0.3">
      <c r="A126" s="54" t="s">
        <v>286</v>
      </c>
      <c r="B126" s="54" t="s">
        <v>287</v>
      </c>
      <c r="C126" s="101">
        <f>C127+C128</f>
        <v>0</v>
      </c>
    </row>
    <row r="127" spans="1:3" hidden="1" x14ac:dyDescent="0.3">
      <c r="A127" s="51" t="s">
        <v>288</v>
      </c>
      <c r="B127" s="51" t="s">
        <v>289</v>
      </c>
      <c r="C127" s="102">
        <v>0</v>
      </c>
    </row>
    <row r="128" spans="1:3" hidden="1" x14ac:dyDescent="0.3">
      <c r="A128" s="51" t="s">
        <v>290</v>
      </c>
      <c r="B128" s="51" t="s">
        <v>291</v>
      </c>
      <c r="C128" s="52">
        <f>SUM(D128:W128)</f>
        <v>0</v>
      </c>
    </row>
    <row r="129" spans="1:3" hidden="1" x14ac:dyDescent="0.3">
      <c r="A129" s="54" t="s">
        <v>292</v>
      </c>
      <c r="B129" s="54" t="s">
        <v>293</v>
      </c>
      <c r="C129" s="55">
        <f>C130</f>
        <v>0</v>
      </c>
    </row>
    <row r="130" spans="1:3" hidden="1" x14ac:dyDescent="0.3">
      <c r="A130" s="51" t="s">
        <v>294</v>
      </c>
      <c r="B130" s="51" t="s">
        <v>295</v>
      </c>
      <c r="C130" s="52">
        <f>SUM(D130:W130)</f>
        <v>0</v>
      </c>
    </row>
    <row r="131" spans="1:3" hidden="1" x14ac:dyDescent="0.3">
      <c r="A131" s="54" t="s">
        <v>296</v>
      </c>
      <c r="B131" s="54" t="s">
        <v>297</v>
      </c>
      <c r="C131" s="101">
        <f>C132+C133+C134+C135+C136+C137+C138+C139+C140</f>
        <v>0</v>
      </c>
    </row>
    <row r="132" spans="1:3" hidden="1" x14ac:dyDescent="0.3">
      <c r="A132" s="51" t="s">
        <v>298</v>
      </c>
      <c r="B132" s="51" t="s">
        <v>299</v>
      </c>
      <c r="C132" s="52">
        <v>0</v>
      </c>
    </row>
    <row r="133" spans="1:3" hidden="1" x14ac:dyDescent="0.3">
      <c r="A133" s="51" t="s">
        <v>300</v>
      </c>
      <c r="B133" s="51" t="s">
        <v>301</v>
      </c>
      <c r="C133" s="102">
        <v>0</v>
      </c>
    </row>
    <row r="134" spans="1:3" hidden="1" x14ac:dyDescent="0.3">
      <c r="A134" s="51" t="s">
        <v>302</v>
      </c>
      <c r="B134" s="51" t="s">
        <v>303</v>
      </c>
      <c r="C134" s="52">
        <f>SUM(D134:W134)</f>
        <v>0</v>
      </c>
    </row>
    <row r="135" spans="1:3" hidden="1" x14ac:dyDescent="0.3">
      <c r="A135" s="51" t="s">
        <v>304</v>
      </c>
      <c r="B135" s="51" t="s">
        <v>305</v>
      </c>
      <c r="C135" s="52">
        <v>0</v>
      </c>
    </row>
    <row r="136" spans="1:3" hidden="1" x14ac:dyDescent="0.3">
      <c r="A136" s="51" t="s">
        <v>306</v>
      </c>
      <c r="B136" s="51" t="s">
        <v>307</v>
      </c>
      <c r="C136" s="52">
        <f>SUM(D136:W136)</f>
        <v>0</v>
      </c>
    </row>
    <row r="137" spans="1:3" hidden="1" x14ac:dyDescent="0.3">
      <c r="A137" s="51" t="s">
        <v>308</v>
      </c>
      <c r="B137" s="51" t="s">
        <v>309</v>
      </c>
      <c r="C137" s="52">
        <v>0</v>
      </c>
    </row>
    <row r="138" spans="1:3" hidden="1" x14ac:dyDescent="0.3">
      <c r="A138" s="51" t="s">
        <v>310</v>
      </c>
      <c r="B138" s="51" t="s">
        <v>311</v>
      </c>
      <c r="C138" s="52">
        <v>0</v>
      </c>
    </row>
    <row r="139" spans="1:3" hidden="1" x14ac:dyDescent="0.3">
      <c r="A139" s="51" t="s">
        <v>312</v>
      </c>
      <c r="B139" s="51" t="s">
        <v>313</v>
      </c>
      <c r="C139" s="52">
        <f>SUM(D139:W139)</f>
        <v>0</v>
      </c>
    </row>
    <row r="140" spans="1:3" hidden="1" x14ac:dyDescent="0.3">
      <c r="A140" s="51" t="s">
        <v>314</v>
      </c>
      <c r="B140" s="51" t="s">
        <v>315</v>
      </c>
      <c r="C140" s="52">
        <f>SUM(D140:W140)</f>
        <v>0</v>
      </c>
    </row>
    <row r="141" spans="1:3" hidden="1" x14ac:dyDescent="0.3">
      <c r="A141" s="54" t="s">
        <v>316</v>
      </c>
      <c r="B141" s="54" t="s">
        <v>317</v>
      </c>
      <c r="C141" s="55">
        <f>C142+C143+C144</f>
        <v>0</v>
      </c>
    </row>
    <row r="142" spans="1:3" hidden="1" x14ac:dyDescent="0.3">
      <c r="A142" s="51" t="s">
        <v>318</v>
      </c>
      <c r="B142" s="51" t="s">
        <v>319</v>
      </c>
      <c r="C142" s="52">
        <f>SUM(D142:W142)</f>
        <v>0</v>
      </c>
    </row>
    <row r="143" spans="1:3" hidden="1" x14ac:dyDescent="0.3">
      <c r="A143" s="51" t="s">
        <v>320</v>
      </c>
      <c r="B143" s="51" t="s">
        <v>321</v>
      </c>
      <c r="C143" s="52">
        <f>SUM(D143:W143)</f>
        <v>0</v>
      </c>
    </row>
    <row r="144" spans="1:3" hidden="1" x14ac:dyDescent="0.3">
      <c r="A144" s="51" t="s">
        <v>322</v>
      </c>
      <c r="B144" s="51" t="s">
        <v>323</v>
      </c>
      <c r="C144" s="52">
        <f>SUM(D144:W144)</f>
        <v>0</v>
      </c>
    </row>
    <row r="145" spans="1:3" hidden="1" x14ac:dyDescent="0.3">
      <c r="A145" s="54" t="s">
        <v>324</v>
      </c>
      <c r="B145" s="54" t="s">
        <v>325</v>
      </c>
      <c r="C145" s="55">
        <f>C146</f>
        <v>0</v>
      </c>
    </row>
    <row r="146" spans="1:3" hidden="1" x14ac:dyDescent="0.3">
      <c r="A146" s="51" t="s">
        <v>326</v>
      </c>
      <c r="B146" s="51" t="s">
        <v>327</v>
      </c>
      <c r="C146" s="52">
        <f>SUM(D146:W146)</f>
        <v>0</v>
      </c>
    </row>
    <row r="147" spans="1:3" hidden="1" x14ac:dyDescent="0.3">
      <c r="A147" s="54" t="s">
        <v>328</v>
      </c>
      <c r="B147" s="54" t="s">
        <v>329</v>
      </c>
      <c r="C147" s="55">
        <f>C148+C150+C160+C164</f>
        <v>0</v>
      </c>
    </row>
    <row r="148" spans="1:3" hidden="1" x14ac:dyDescent="0.3">
      <c r="A148" s="54" t="s">
        <v>330</v>
      </c>
      <c r="B148" s="54" t="s">
        <v>293</v>
      </c>
      <c r="C148" s="55">
        <f>C149</f>
        <v>0</v>
      </c>
    </row>
    <row r="149" spans="1:3" hidden="1" x14ac:dyDescent="0.3">
      <c r="A149" s="51" t="s">
        <v>331</v>
      </c>
      <c r="B149" s="51" t="s">
        <v>295</v>
      </c>
      <c r="C149" s="52">
        <f>SUM(D149:W149)</f>
        <v>0</v>
      </c>
    </row>
    <row r="150" spans="1:3" hidden="1" x14ac:dyDescent="0.3">
      <c r="A150" s="54" t="s">
        <v>332</v>
      </c>
      <c r="B150" s="54" t="s">
        <v>297</v>
      </c>
      <c r="C150" s="55">
        <f>C151+C152+C153+C154+C155+C156+C157+C158+C159</f>
        <v>0</v>
      </c>
    </row>
    <row r="151" spans="1:3" hidden="1" x14ac:dyDescent="0.3">
      <c r="A151" s="51" t="s">
        <v>333</v>
      </c>
      <c r="B151" s="51" t="s">
        <v>299</v>
      </c>
      <c r="C151" s="52">
        <f t="shared" ref="C151:C159" si="4">SUM(D151:W151)</f>
        <v>0</v>
      </c>
    </row>
    <row r="152" spans="1:3" hidden="1" x14ac:dyDescent="0.3">
      <c r="A152" s="51" t="s">
        <v>334</v>
      </c>
      <c r="B152" s="51" t="s">
        <v>301</v>
      </c>
      <c r="C152" s="52">
        <f t="shared" si="4"/>
        <v>0</v>
      </c>
    </row>
    <row r="153" spans="1:3" hidden="1" x14ac:dyDescent="0.3">
      <c r="A153" s="51" t="s">
        <v>335</v>
      </c>
      <c r="B153" s="51" t="s">
        <v>303</v>
      </c>
      <c r="C153" s="52">
        <f t="shared" si="4"/>
        <v>0</v>
      </c>
    </row>
    <row r="154" spans="1:3" hidden="1" x14ac:dyDescent="0.3">
      <c r="A154" s="51" t="s">
        <v>336</v>
      </c>
      <c r="B154" s="51" t="s">
        <v>305</v>
      </c>
      <c r="C154" s="52">
        <f t="shared" si="4"/>
        <v>0</v>
      </c>
    </row>
    <row r="155" spans="1:3" hidden="1" x14ac:dyDescent="0.3">
      <c r="A155" s="51" t="s">
        <v>337</v>
      </c>
      <c r="B155" s="51" t="s">
        <v>307</v>
      </c>
      <c r="C155" s="52">
        <f t="shared" si="4"/>
        <v>0</v>
      </c>
    </row>
    <row r="156" spans="1:3" hidden="1" x14ac:dyDescent="0.3">
      <c r="A156" s="51" t="s">
        <v>338</v>
      </c>
      <c r="B156" s="51" t="s">
        <v>309</v>
      </c>
      <c r="C156" s="52">
        <f t="shared" si="4"/>
        <v>0</v>
      </c>
    </row>
    <row r="157" spans="1:3" hidden="1" x14ac:dyDescent="0.3">
      <c r="A157" s="51" t="s">
        <v>339</v>
      </c>
      <c r="B157" s="51" t="s">
        <v>311</v>
      </c>
      <c r="C157" s="52">
        <f t="shared" si="4"/>
        <v>0</v>
      </c>
    </row>
    <row r="158" spans="1:3" hidden="1" x14ac:dyDescent="0.3">
      <c r="A158" s="51" t="s">
        <v>340</v>
      </c>
      <c r="B158" s="51" t="s">
        <v>313</v>
      </c>
      <c r="C158" s="52">
        <f t="shared" si="4"/>
        <v>0</v>
      </c>
    </row>
    <row r="159" spans="1:3" hidden="1" x14ac:dyDescent="0.3">
      <c r="A159" s="51" t="s">
        <v>341</v>
      </c>
      <c r="B159" s="51" t="s">
        <v>315</v>
      </c>
      <c r="C159" s="52">
        <f t="shared" si="4"/>
        <v>0</v>
      </c>
    </row>
    <row r="160" spans="1:3" hidden="1" x14ac:dyDescent="0.3">
      <c r="A160" s="54" t="s">
        <v>342</v>
      </c>
      <c r="B160" s="54" t="s">
        <v>317</v>
      </c>
      <c r="C160" s="55">
        <f>C161+C162+C163</f>
        <v>0</v>
      </c>
    </row>
    <row r="161" spans="1:3" hidden="1" x14ac:dyDescent="0.3">
      <c r="A161" s="51" t="s">
        <v>343</v>
      </c>
      <c r="B161" s="51" t="s">
        <v>319</v>
      </c>
      <c r="C161" s="52">
        <f>SUM(D161:W161)</f>
        <v>0</v>
      </c>
    </row>
    <row r="162" spans="1:3" hidden="1" x14ac:dyDescent="0.3">
      <c r="A162" s="51" t="s">
        <v>344</v>
      </c>
      <c r="B162" s="51" t="s">
        <v>321</v>
      </c>
      <c r="C162" s="52">
        <f>SUM(D162:W162)</f>
        <v>0</v>
      </c>
    </row>
    <row r="163" spans="1:3" hidden="1" x14ac:dyDescent="0.3">
      <c r="A163" s="51" t="s">
        <v>345</v>
      </c>
      <c r="B163" s="51" t="s">
        <v>323</v>
      </c>
      <c r="C163" s="52">
        <f>SUM(D163:W163)</f>
        <v>0</v>
      </c>
    </row>
    <row r="164" spans="1:3" hidden="1" x14ac:dyDescent="0.3">
      <c r="A164" s="54" t="s">
        <v>346</v>
      </c>
      <c r="B164" s="54" t="s">
        <v>325</v>
      </c>
      <c r="C164" s="55">
        <f>C165</f>
        <v>0</v>
      </c>
    </row>
    <row r="165" spans="1:3" hidden="1" x14ac:dyDescent="0.3">
      <c r="A165" s="51" t="s">
        <v>347</v>
      </c>
      <c r="B165" s="51" t="s">
        <v>327</v>
      </c>
      <c r="C165" s="52">
        <f>SUM(D165:W165)</f>
        <v>0</v>
      </c>
    </row>
    <row r="166" spans="1:3" hidden="1" x14ac:dyDescent="0.3">
      <c r="A166" s="54" t="s">
        <v>348</v>
      </c>
      <c r="B166" s="54" t="s">
        <v>349</v>
      </c>
      <c r="C166" s="55">
        <f>C167+C171</f>
        <v>0</v>
      </c>
    </row>
    <row r="167" spans="1:3" hidden="1" x14ac:dyDescent="0.3">
      <c r="A167" s="54" t="s">
        <v>350</v>
      </c>
      <c r="B167" s="54" t="s">
        <v>351</v>
      </c>
      <c r="C167" s="55">
        <f>C168+C169+C170</f>
        <v>0</v>
      </c>
    </row>
    <row r="168" spans="1:3" hidden="1" x14ac:dyDescent="0.3">
      <c r="A168" s="51" t="s">
        <v>352</v>
      </c>
      <c r="B168" s="51" t="s">
        <v>353</v>
      </c>
      <c r="C168" s="52">
        <f>SUM(D168:W168)</f>
        <v>0</v>
      </c>
    </row>
    <row r="169" spans="1:3" hidden="1" x14ac:dyDescent="0.3">
      <c r="A169" s="51" t="s">
        <v>354</v>
      </c>
      <c r="B169" s="51" t="s">
        <v>355</v>
      </c>
      <c r="C169" s="52">
        <f>SUM(D169:W169)</f>
        <v>0</v>
      </c>
    </row>
    <row r="170" spans="1:3" hidden="1" x14ac:dyDescent="0.3">
      <c r="A170" s="51" t="s">
        <v>356</v>
      </c>
      <c r="B170" s="51" t="s">
        <v>357</v>
      </c>
      <c r="C170" s="52">
        <f>SUM(D170:W170)</f>
        <v>0</v>
      </c>
    </row>
    <row r="171" spans="1:3" hidden="1" x14ac:dyDescent="0.3">
      <c r="A171" s="54" t="s">
        <v>358</v>
      </c>
      <c r="B171" s="54" t="s">
        <v>359</v>
      </c>
      <c r="C171" s="55">
        <f>C172</f>
        <v>0</v>
      </c>
    </row>
    <row r="172" spans="1:3" hidden="1" x14ac:dyDescent="0.3">
      <c r="A172" s="51" t="s">
        <v>360</v>
      </c>
      <c r="B172" s="51" t="s">
        <v>361</v>
      </c>
      <c r="C172" s="52">
        <f>SUM(D172:W172)</f>
        <v>0</v>
      </c>
    </row>
    <row r="173" spans="1:3" hidden="1" x14ac:dyDescent="0.3">
      <c r="A173" s="54" t="s">
        <v>362</v>
      </c>
      <c r="B173" s="54" t="s">
        <v>363</v>
      </c>
      <c r="C173" s="55">
        <f>C174</f>
        <v>0</v>
      </c>
    </row>
    <row r="174" spans="1:3" hidden="1" x14ac:dyDescent="0.3">
      <c r="A174" s="54" t="s">
        <v>364</v>
      </c>
      <c r="B174" s="54" t="s">
        <v>365</v>
      </c>
      <c r="C174" s="55">
        <f>C175</f>
        <v>0</v>
      </c>
    </row>
    <row r="175" spans="1:3" hidden="1" x14ac:dyDescent="0.3">
      <c r="A175" s="51" t="s">
        <v>366</v>
      </c>
      <c r="B175" s="51" t="s">
        <v>367</v>
      </c>
      <c r="C175" s="52">
        <f>SUM(D175:W175)</f>
        <v>0</v>
      </c>
    </row>
  </sheetData>
  <autoFilter ref="A3:C175">
    <filterColumn colId="2">
      <filters>
        <filter val="2.000"/>
      </filters>
    </filterColumn>
  </autoFilter>
  <mergeCells count="1">
    <mergeCell ref="A1:C2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5"/>
  <sheetViews>
    <sheetView view="pageBreakPreview" zoomScaleNormal="100" zoomScaleSheetLayoutView="100" workbookViewId="0">
      <pane ySplit="9" topLeftCell="A10" activePane="bottomLeft" state="frozen"/>
      <selection pane="bottomLeft" activeCell="B180" sqref="B180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3.33203125" style="47" bestFit="1" customWidth="1"/>
    <col min="4" max="16384" width="8.6640625" style="42"/>
  </cols>
  <sheetData>
    <row r="1" spans="1:3" ht="15" customHeight="1" x14ac:dyDescent="0.3">
      <c r="A1" s="287" t="s">
        <v>388</v>
      </c>
      <c r="B1" s="287"/>
      <c r="C1" s="288"/>
    </row>
    <row r="2" spans="1:3" ht="15" customHeight="1" x14ac:dyDescent="0.3">
      <c r="A2" s="289"/>
      <c r="B2" s="289"/>
      <c r="C2" s="290"/>
    </row>
    <row r="3" spans="1:3" ht="15" customHeight="1" x14ac:dyDescent="0.3">
      <c r="A3" s="64" t="s">
        <v>380</v>
      </c>
      <c r="B3" s="64" t="s">
        <v>378</v>
      </c>
      <c r="C3" s="99">
        <f>C4</f>
        <v>180000</v>
      </c>
    </row>
    <row r="4" spans="1:3" ht="15" customHeight="1" x14ac:dyDescent="0.3">
      <c r="A4" s="66" t="s">
        <v>53</v>
      </c>
      <c r="B4" s="66" t="s">
        <v>54</v>
      </c>
      <c r="C4" s="100">
        <f>C5</f>
        <v>180000</v>
      </c>
    </row>
    <row r="5" spans="1:3" ht="15" customHeight="1" x14ac:dyDescent="0.3">
      <c r="A5" s="66" t="s">
        <v>55</v>
      </c>
      <c r="B5" s="66" t="s">
        <v>56</v>
      </c>
      <c r="C5" s="100">
        <f>C6+C124</f>
        <v>180000</v>
      </c>
    </row>
    <row r="6" spans="1:3" ht="15" hidden="1" customHeight="1" x14ac:dyDescent="0.3">
      <c r="A6" s="66" t="s">
        <v>57</v>
      </c>
      <c r="B6" s="66" t="s">
        <v>58</v>
      </c>
      <c r="C6" s="67">
        <f>C7+C29+C47+C54+C108+C115+C117</f>
        <v>0</v>
      </c>
    </row>
    <row r="7" spans="1:3" ht="15" hidden="1" customHeight="1" x14ac:dyDescent="0.3">
      <c r="A7" s="66" t="s">
        <v>59</v>
      </c>
      <c r="B7" s="66" t="s">
        <v>60</v>
      </c>
      <c r="C7" s="67">
        <f>C8+C27</f>
        <v>0</v>
      </c>
    </row>
    <row r="8" spans="1:3" ht="15" hidden="1" customHeight="1" x14ac:dyDescent="0.3">
      <c r="A8" s="66" t="s">
        <v>61</v>
      </c>
      <c r="B8" s="66" t="s">
        <v>62</v>
      </c>
      <c r="C8" s="67">
        <f>C9+C18+C22</f>
        <v>0</v>
      </c>
    </row>
    <row r="9" spans="1:3" ht="15" hidden="1" customHeight="1" x14ac:dyDescent="0.3">
      <c r="A9" s="62" t="s">
        <v>63</v>
      </c>
      <c r="B9" s="62" t="s">
        <v>64</v>
      </c>
      <c r="C9" s="63">
        <f>C10+C11+C12+C13+C14+C15+C16+C17</f>
        <v>0</v>
      </c>
    </row>
    <row r="10" spans="1:3" ht="15" hidden="1" customHeight="1" x14ac:dyDescent="0.3">
      <c r="A10" s="51" t="s">
        <v>65</v>
      </c>
      <c r="B10" s="51" t="s">
        <v>18</v>
      </c>
      <c r="C10" s="52">
        <f t="shared" ref="C10:C17" si="0">SUM(D10:W10)</f>
        <v>0</v>
      </c>
    </row>
    <row r="11" spans="1:3" ht="15" hidden="1" customHeight="1" x14ac:dyDescent="0.3">
      <c r="A11" s="51" t="s">
        <v>66</v>
      </c>
      <c r="B11" s="51" t="s">
        <v>67</v>
      </c>
      <c r="C11" s="52">
        <f t="shared" si="0"/>
        <v>0</v>
      </c>
    </row>
    <row r="12" spans="1:3" ht="15" hidden="1" customHeight="1" x14ac:dyDescent="0.3">
      <c r="A12" s="51" t="s">
        <v>68</v>
      </c>
      <c r="B12" s="51" t="s">
        <v>69</v>
      </c>
      <c r="C12" s="52">
        <f t="shared" si="0"/>
        <v>0</v>
      </c>
    </row>
    <row r="13" spans="1:3" ht="15" hidden="1" customHeight="1" x14ac:dyDescent="0.3">
      <c r="A13" s="51" t="s">
        <v>70</v>
      </c>
      <c r="B13" s="51" t="s">
        <v>71</v>
      </c>
      <c r="C13" s="52">
        <f t="shared" si="0"/>
        <v>0</v>
      </c>
    </row>
    <row r="14" spans="1:3" ht="15" hidden="1" customHeight="1" x14ac:dyDescent="0.3">
      <c r="A14" s="51" t="s">
        <v>72</v>
      </c>
      <c r="B14" s="51" t="s">
        <v>73</v>
      </c>
      <c r="C14" s="52">
        <f t="shared" si="0"/>
        <v>0</v>
      </c>
    </row>
    <row r="15" spans="1:3" ht="15" hidden="1" customHeight="1" x14ac:dyDescent="0.3">
      <c r="A15" s="51" t="s">
        <v>74</v>
      </c>
      <c r="B15" s="51" t="s">
        <v>75</v>
      </c>
      <c r="C15" s="52">
        <f t="shared" si="0"/>
        <v>0</v>
      </c>
    </row>
    <row r="16" spans="1:3" ht="15" hidden="1" customHeight="1" x14ac:dyDescent="0.3">
      <c r="A16" s="51" t="s">
        <v>76</v>
      </c>
      <c r="B16" s="51" t="s">
        <v>77</v>
      </c>
      <c r="C16" s="52">
        <f t="shared" si="0"/>
        <v>0</v>
      </c>
    </row>
    <row r="17" spans="1:3" ht="15" hidden="1" customHeight="1" x14ac:dyDescent="0.3">
      <c r="A17" s="51" t="s">
        <v>78</v>
      </c>
      <c r="B17" s="51" t="s">
        <v>79</v>
      </c>
      <c r="C17" s="52">
        <f t="shared" si="0"/>
        <v>0</v>
      </c>
    </row>
    <row r="18" spans="1:3" ht="15" hidden="1" customHeight="1" x14ac:dyDescent="0.3">
      <c r="A18" s="54" t="s">
        <v>80</v>
      </c>
      <c r="B18" s="54" t="s">
        <v>81</v>
      </c>
      <c r="C18" s="55">
        <f>C19+C20+C21</f>
        <v>0</v>
      </c>
    </row>
    <row r="19" spans="1:3" ht="15" hidden="1" customHeight="1" x14ac:dyDescent="0.3">
      <c r="A19" s="51" t="s">
        <v>82</v>
      </c>
      <c r="B19" s="51" t="s">
        <v>83</v>
      </c>
      <c r="C19" s="52">
        <f>SUM(D19:W19)</f>
        <v>0</v>
      </c>
    </row>
    <row r="20" spans="1:3" ht="15" hidden="1" customHeight="1" x14ac:dyDescent="0.3">
      <c r="A20" s="51" t="s">
        <v>84</v>
      </c>
      <c r="B20" s="51" t="s">
        <v>85</v>
      </c>
      <c r="C20" s="52">
        <f>SUM(D20:W20)</f>
        <v>0</v>
      </c>
    </row>
    <row r="21" spans="1:3" ht="15" hidden="1" customHeight="1" x14ac:dyDescent="0.3">
      <c r="A21" s="51" t="s">
        <v>86</v>
      </c>
      <c r="B21" s="51" t="s">
        <v>87</v>
      </c>
      <c r="C21" s="52">
        <f>SUM(D21:W21)</f>
        <v>0</v>
      </c>
    </row>
    <row r="22" spans="1:3" ht="15" hidden="1" customHeight="1" x14ac:dyDescent="0.3">
      <c r="A22" s="54" t="s">
        <v>88</v>
      </c>
      <c r="B22" s="54" t="s">
        <v>89</v>
      </c>
      <c r="C22" s="55">
        <f>C23+C24+C25+C26</f>
        <v>0</v>
      </c>
    </row>
    <row r="23" spans="1:3" ht="15" hidden="1" customHeight="1" x14ac:dyDescent="0.3">
      <c r="A23" s="51" t="s">
        <v>90</v>
      </c>
      <c r="B23" s="51" t="s">
        <v>91</v>
      </c>
      <c r="C23" s="52">
        <f>SUM(D23:W23)</f>
        <v>0</v>
      </c>
    </row>
    <row r="24" spans="1:3" ht="15" hidden="1" customHeight="1" x14ac:dyDescent="0.3">
      <c r="A24" s="51" t="s">
        <v>92</v>
      </c>
      <c r="B24" s="51" t="s">
        <v>93</v>
      </c>
      <c r="C24" s="52">
        <f>SUM(D24:W24)</f>
        <v>0</v>
      </c>
    </row>
    <row r="25" spans="1:3" ht="15" hidden="1" customHeight="1" x14ac:dyDescent="0.3">
      <c r="A25" s="51" t="s">
        <v>94</v>
      </c>
      <c r="B25" s="51" t="s">
        <v>95</v>
      </c>
      <c r="C25" s="52">
        <f>SUM(D25:W25)</f>
        <v>0</v>
      </c>
    </row>
    <row r="26" spans="1:3" ht="15" hidden="1" customHeight="1" x14ac:dyDescent="0.3">
      <c r="A26" s="51" t="s">
        <v>96</v>
      </c>
      <c r="B26" s="51" t="s">
        <v>97</v>
      </c>
      <c r="C26" s="52">
        <f>SUM(D26:W26)</f>
        <v>0</v>
      </c>
    </row>
    <row r="27" spans="1:3" ht="15" hidden="1" customHeight="1" x14ac:dyDescent="0.3">
      <c r="A27" s="54" t="s">
        <v>98</v>
      </c>
      <c r="B27" s="54" t="s">
        <v>99</v>
      </c>
      <c r="C27" s="55">
        <f>C28</f>
        <v>0</v>
      </c>
    </row>
    <row r="28" spans="1:3" ht="15" hidden="1" customHeight="1" x14ac:dyDescent="0.3">
      <c r="A28" s="51" t="s">
        <v>100</v>
      </c>
      <c r="B28" s="51" t="s">
        <v>101</v>
      </c>
      <c r="C28" s="52">
        <v>0</v>
      </c>
    </row>
    <row r="29" spans="1:3" ht="15" hidden="1" customHeight="1" x14ac:dyDescent="0.3">
      <c r="A29" s="54" t="s">
        <v>102</v>
      </c>
      <c r="B29" s="54" t="s">
        <v>48</v>
      </c>
      <c r="C29" s="55">
        <f>C30</f>
        <v>0</v>
      </c>
    </row>
    <row r="30" spans="1:3" ht="15" hidden="1" customHeight="1" x14ac:dyDescent="0.3">
      <c r="A30" s="54" t="s">
        <v>103</v>
      </c>
      <c r="B30" s="54" t="s">
        <v>48</v>
      </c>
      <c r="C30" s="55">
        <f>C31+C32+C33+C34+C35+C36+C37+C38+C39+C40+C41+C42+C43+C44+C45+C46</f>
        <v>0</v>
      </c>
    </row>
    <row r="31" spans="1:3" ht="15" hidden="1" customHeight="1" x14ac:dyDescent="0.3">
      <c r="A31" s="51" t="s">
        <v>104</v>
      </c>
      <c r="B31" s="51" t="s">
        <v>105</v>
      </c>
      <c r="C31" s="53">
        <v>0</v>
      </c>
    </row>
    <row r="32" spans="1:3" ht="15" hidden="1" customHeight="1" x14ac:dyDescent="0.3">
      <c r="A32" s="51" t="s">
        <v>106</v>
      </c>
      <c r="B32" s="51" t="s">
        <v>107</v>
      </c>
      <c r="C32" s="52">
        <f t="shared" ref="C32:C45" si="1">SUM(D32:W32)</f>
        <v>0</v>
      </c>
    </row>
    <row r="33" spans="1:3" ht="15" hidden="1" customHeight="1" x14ac:dyDescent="0.3">
      <c r="A33" s="51" t="s">
        <v>108</v>
      </c>
      <c r="B33" s="51" t="s">
        <v>109</v>
      </c>
      <c r="C33" s="52">
        <f t="shared" si="1"/>
        <v>0</v>
      </c>
    </row>
    <row r="34" spans="1:3" ht="15" hidden="1" customHeight="1" x14ac:dyDescent="0.3">
      <c r="A34" s="51" t="s">
        <v>110</v>
      </c>
      <c r="B34" s="51" t="s">
        <v>111</v>
      </c>
      <c r="C34" s="52">
        <f t="shared" si="1"/>
        <v>0</v>
      </c>
    </row>
    <row r="35" spans="1:3" ht="15" hidden="1" customHeight="1" x14ac:dyDescent="0.3">
      <c r="A35" s="51" t="s">
        <v>112</v>
      </c>
      <c r="B35" s="51" t="s">
        <v>113</v>
      </c>
      <c r="C35" s="52">
        <f t="shared" si="1"/>
        <v>0</v>
      </c>
    </row>
    <row r="36" spans="1:3" ht="15" hidden="1" customHeight="1" x14ac:dyDescent="0.3">
      <c r="A36" s="51" t="s">
        <v>114</v>
      </c>
      <c r="B36" s="51" t="s">
        <v>115</v>
      </c>
      <c r="C36" s="52">
        <f t="shared" si="1"/>
        <v>0</v>
      </c>
    </row>
    <row r="37" spans="1:3" ht="15" hidden="1" customHeight="1" x14ac:dyDescent="0.3">
      <c r="A37" s="51" t="s">
        <v>116</v>
      </c>
      <c r="B37" s="51" t="s">
        <v>117</v>
      </c>
      <c r="C37" s="52">
        <f t="shared" si="1"/>
        <v>0</v>
      </c>
    </row>
    <row r="38" spans="1:3" ht="15" hidden="1" customHeight="1" x14ac:dyDescent="0.3">
      <c r="A38" s="51" t="s">
        <v>118</v>
      </c>
      <c r="B38" s="51" t="s">
        <v>119</v>
      </c>
      <c r="C38" s="52">
        <f t="shared" si="1"/>
        <v>0</v>
      </c>
    </row>
    <row r="39" spans="1:3" ht="15" hidden="1" customHeight="1" x14ac:dyDescent="0.3">
      <c r="A39" s="51" t="s">
        <v>120</v>
      </c>
      <c r="B39" s="51" t="s">
        <v>121</v>
      </c>
      <c r="C39" s="52">
        <f t="shared" si="1"/>
        <v>0</v>
      </c>
    </row>
    <row r="40" spans="1:3" ht="15" hidden="1" customHeight="1" x14ac:dyDescent="0.3">
      <c r="A40" s="51" t="s">
        <v>122</v>
      </c>
      <c r="B40" s="51" t="s">
        <v>123</v>
      </c>
      <c r="C40" s="52">
        <f t="shared" si="1"/>
        <v>0</v>
      </c>
    </row>
    <row r="41" spans="1:3" ht="15" hidden="1" customHeight="1" x14ac:dyDescent="0.3">
      <c r="A41" s="51" t="s">
        <v>124</v>
      </c>
      <c r="B41" s="51" t="s">
        <v>125</v>
      </c>
      <c r="C41" s="52">
        <f t="shared" si="1"/>
        <v>0</v>
      </c>
    </row>
    <row r="42" spans="1:3" ht="15" hidden="1" customHeight="1" x14ac:dyDescent="0.3">
      <c r="A42" s="51" t="s">
        <v>126</v>
      </c>
      <c r="B42" s="51" t="s">
        <v>127</v>
      </c>
      <c r="C42" s="52">
        <f t="shared" si="1"/>
        <v>0</v>
      </c>
    </row>
    <row r="43" spans="1:3" ht="15" hidden="1" customHeight="1" x14ac:dyDescent="0.3">
      <c r="A43" s="51" t="s">
        <v>128</v>
      </c>
      <c r="B43" s="51" t="s">
        <v>129</v>
      </c>
      <c r="C43" s="52">
        <f t="shared" si="1"/>
        <v>0</v>
      </c>
    </row>
    <row r="44" spans="1:3" ht="15" hidden="1" customHeight="1" x14ac:dyDescent="0.3">
      <c r="A44" s="51" t="s">
        <v>130</v>
      </c>
      <c r="B44" s="51" t="s">
        <v>131</v>
      </c>
      <c r="C44" s="52">
        <f t="shared" si="1"/>
        <v>0</v>
      </c>
    </row>
    <row r="45" spans="1:3" ht="15" hidden="1" customHeight="1" x14ac:dyDescent="0.3">
      <c r="A45" s="51" t="s">
        <v>132</v>
      </c>
      <c r="B45" s="51" t="s">
        <v>133</v>
      </c>
      <c r="C45" s="52">
        <f t="shared" si="1"/>
        <v>0</v>
      </c>
    </row>
    <row r="46" spans="1:3" ht="15" hidden="1" customHeight="1" x14ac:dyDescent="0.3">
      <c r="A46" s="51" t="s">
        <v>134</v>
      </c>
      <c r="B46" s="51" t="s">
        <v>135</v>
      </c>
      <c r="C46" s="53">
        <v>0</v>
      </c>
    </row>
    <row r="47" spans="1:3" ht="15" hidden="1" customHeight="1" x14ac:dyDescent="0.3">
      <c r="A47" s="54" t="s">
        <v>136</v>
      </c>
      <c r="B47" s="54" t="s">
        <v>137</v>
      </c>
      <c r="C47" s="55">
        <f>C48+C52</f>
        <v>0</v>
      </c>
    </row>
    <row r="48" spans="1:3" ht="15" hidden="1" customHeight="1" x14ac:dyDescent="0.3">
      <c r="A48" s="54" t="s">
        <v>138</v>
      </c>
      <c r="B48" s="54" t="s">
        <v>139</v>
      </c>
      <c r="C48" s="55">
        <f>C49+C50+C51</f>
        <v>0</v>
      </c>
    </row>
    <row r="49" spans="1:3" ht="15" hidden="1" customHeight="1" x14ac:dyDescent="0.3">
      <c r="A49" s="51" t="s">
        <v>140</v>
      </c>
      <c r="B49" s="51" t="s">
        <v>141</v>
      </c>
      <c r="C49" s="52">
        <f>SUM(D49:W49)</f>
        <v>0</v>
      </c>
    </row>
    <row r="50" spans="1:3" ht="15" hidden="1" customHeight="1" x14ac:dyDescent="0.3">
      <c r="A50" s="51" t="s">
        <v>142</v>
      </c>
      <c r="B50" s="51" t="s">
        <v>143</v>
      </c>
      <c r="C50" s="52">
        <f>SUM(D50:W50)</f>
        <v>0</v>
      </c>
    </row>
    <row r="51" spans="1:3" ht="15" hidden="1" customHeight="1" x14ac:dyDescent="0.3">
      <c r="A51" s="51" t="s">
        <v>144</v>
      </c>
      <c r="B51" s="51" t="s">
        <v>145</v>
      </c>
      <c r="C51" s="52">
        <f>SUM(D51:W51)</f>
        <v>0</v>
      </c>
    </row>
    <row r="52" spans="1:3" ht="15" hidden="1" customHeight="1" x14ac:dyDescent="0.3">
      <c r="A52" s="54" t="s">
        <v>146</v>
      </c>
      <c r="B52" s="54" t="s">
        <v>99</v>
      </c>
      <c r="C52" s="55">
        <f>C53</f>
        <v>0</v>
      </c>
    </row>
    <row r="53" spans="1:3" ht="15" hidden="1" customHeight="1" x14ac:dyDescent="0.3">
      <c r="A53" s="51" t="s">
        <v>147</v>
      </c>
      <c r="B53" s="51" t="s">
        <v>148</v>
      </c>
      <c r="C53" s="52">
        <f>SUM(D53:W53)</f>
        <v>0</v>
      </c>
    </row>
    <row r="54" spans="1:3" ht="15" hidden="1" customHeight="1" x14ac:dyDescent="0.3">
      <c r="A54" s="54" t="s">
        <v>149</v>
      </c>
      <c r="B54" s="54" t="s">
        <v>150</v>
      </c>
      <c r="C54" s="55">
        <f>C55+C60+C65+C74+C105</f>
        <v>0</v>
      </c>
    </row>
    <row r="55" spans="1:3" ht="15" hidden="1" customHeight="1" x14ac:dyDescent="0.3">
      <c r="A55" s="54" t="s">
        <v>151</v>
      </c>
      <c r="B55" s="54" t="s">
        <v>152</v>
      </c>
      <c r="C55" s="55">
        <f>C56+C57+C58+C59</f>
        <v>0</v>
      </c>
    </row>
    <row r="56" spans="1:3" ht="15" hidden="1" customHeight="1" x14ac:dyDescent="0.3">
      <c r="A56" s="51" t="s">
        <v>153</v>
      </c>
      <c r="B56" s="51" t="s">
        <v>154</v>
      </c>
      <c r="C56" s="53">
        <v>0</v>
      </c>
    </row>
    <row r="57" spans="1:3" ht="15" hidden="1" customHeight="1" x14ac:dyDescent="0.3">
      <c r="A57" s="51" t="s">
        <v>155</v>
      </c>
      <c r="B57" s="51" t="s">
        <v>156</v>
      </c>
      <c r="C57" s="53">
        <v>0</v>
      </c>
    </row>
    <row r="58" spans="1:3" ht="15" hidden="1" customHeight="1" x14ac:dyDescent="0.3">
      <c r="A58" s="51" t="s">
        <v>157</v>
      </c>
      <c r="B58" s="51" t="s">
        <v>158</v>
      </c>
      <c r="C58" s="52">
        <f>SUM(D58:W58)</f>
        <v>0</v>
      </c>
    </row>
    <row r="59" spans="1:3" ht="15" hidden="1" customHeight="1" x14ac:dyDescent="0.3">
      <c r="A59" s="51" t="s">
        <v>159</v>
      </c>
      <c r="B59" s="51" t="s">
        <v>160</v>
      </c>
      <c r="C59" s="52">
        <f>SUM(D59:W59)</f>
        <v>0</v>
      </c>
    </row>
    <row r="60" spans="1:3" ht="15" hidden="1" customHeight="1" x14ac:dyDescent="0.3">
      <c r="A60" s="54" t="s">
        <v>161</v>
      </c>
      <c r="B60" s="54" t="s">
        <v>162</v>
      </c>
      <c r="C60" s="55">
        <f>C61+C62+C63+C64</f>
        <v>0</v>
      </c>
    </row>
    <row r="61" spans="1:3" ht="15" hidden="1" customHeight="1" x14ac:dyDescent="0.3">
      <c r="A61" s="51" t="s">
        <v>163</v>
      </c>
      <c r="B61" s="51" t="s">
        <v>164</v>
      </c>
      <c r="C61" s="52">
        <f>SUM(D61:W61)</f>
        <v>0</v>
      </c>
    </row>
    <row r="62" spans="1:3" ht="15" hidden="1" customHeight="1" x14ac:dyDescent="0.3">
      <c r="A62" s="51" t="s">
        <v>165</v>
      </c>
      <c r="B62" s="51" t="s">
        <v>166</v>
      </c>
      <c r="C62" s="52">
        <f>SUM(D62:W62)</f>
        <v>0</v>
      </c>
    </row>
    <row r="63" spans="1:3" ht="15" hidden="1" customHeight="1" x14ac:dyDescent="0.3">
      <c r="A63" s="51" t="s">
        <v>167</v>
      </c>
      <c r="B63" s="51" t="s">
        <v>168</v>
      </c>
      <c r="C63" s="52">
        <f>SUM(D63:W63)</f>
        <v>0</v>
      </c>
    </row>
    <row r="64" spans="1:3" ht="15" hidden="1" customHeight="1" x14ac:dyDescent="0.3">
      <c r="A64" s="51" t="s">
        <v>169</v>
      </c>
      <c r="B64" s="51" t="s">
        <v>170</v>
      </c>
      <c r="C64" s="53">
        <v>0</v>
      </c>
    </row>
    <row r="65" spans="1:3" ht="15" hidden="1" customHeight="1" x14ac:dyDescent="0.3">
      <c r="A65" s="54" t="s">
        <v>171</v>
      </c>
      <c r="B65" s="54" t="s">
        <v>172</v>
      </c>
      <c r="C65" s="55">
        <f>C66+C67+C68+C69+C70+C71+C72+C73</f>
        <v>0</v>
      </c>
    </row>
    <row r="66" spans="1:3" ht="15" hidden="1" customHeight="1" x14ac:dyDescent="0.3">
      <c r="A66" s="51" t="s">
        <v>173</v>
      </c>
      <c r="B66" s="51" t="s">
        <v>174</v>
      </c>
      <c r="C66" s="52">
        <f t="shared" ref="C66:C73" si="2">SUM(D66:W66)</f>
        <v>0</v>
      </c>
    </row>
    <row r="67" spans="1:3" ht="15" hidden="1" customHeight="1" x14ac:dyDescent="0.3">
      <c r="A67" s="51" t="s">
        <v>175</v>
      </c>
      <c r="B67" s="51" t="s">
        <v>176</v>
      </c>
      <c r="C67" s="52">
        <f t="shared" si="2"/>
        <v>0</v>
      </c>
    </row>
    <row r="68" spans="1:3" ht="15" hidden="1" customHeight="1" x14ac:dyDescent="0.3">
      <c r="A68" s="51" t="s">
        <v>177</v>
      </c>
      <c r="B68" s="51" t="s">
        <v>178</v>
      </c>
      <c r="C68" s="52">
        <f t="shared" si="2"/>
        <v>0</v>
      </c>
    </row>
    <row r="69" spans="1:3" ht="15" hidden="1" customHeight="1" x14ac:dyDescent="0.3">
      <c r="A69" s="51" t="s">
        <v>179</v>
      </c>
      <c r="B69" s="51" t="s">
        <v>180</v>
      </c>
      <c r="C69" s="52">
        <f t="shared" si="2"/>
        <v>0</v>
      </c>
    </row>
    <row r="70" spans="1:3" ht="15" hidden="1" customHeight="1" x14ac:dyDescent="0.3">
      <c r="A70" s="51" t="s">
        <v>181</v>
      </c>
      <c r="B70" s="51" t="s">
        <v>182</v>
      </c>
      <c r="C70" s="52">
        <f t="shared" si="2"/>
        <v>0</v>
      </c>
    </row>
    <row r="71" spans="1:3" ht="15" hidden="1" customHeight="1" x14ac:dyDescent="0.3">
      <c r="A71" s="51" t="s">
        <v>183</v>
      </c>
      <c r="B71" s="51" t="s">
        <v>184</v>
      </c>
      <c r="C71" s="52">
        <f t="shared" si="2"/>
        <v>0</v>
      </c>
    </row>
    <row r="72" spans="1:3" ht="15" hidden="1" customHeight="1" x14ac:dyDescent="0.3">
      <c r="A72" s="51" t="s">
        <v>185</v>
      </c>
      <c r="B72" s="51" t="s">
        <v>186</v>
      </c>
      <c r="C72" s="52">
        <f t="shared" si="2"/>
        <v>0</v>
      </c>
    </row>
    <row r="73" spans="1:3" ht="15" hidden="1" customHeight="1" x14ac:dyDescent="0.3">
      <c r="A73" s="51" t="s">
        <v>187</v>
      </c>
      <c r="B73" s="51" t="s">
        <v>188</v>
      </c>
      <c r="C73" s="52">
        <f t="shared" si="2"/>
        <v>0</v>
      </c>
    </row>
    <row r="74" spans="1:3" ht="15" hidden="1" customHeight="1" x14ac:dyDescent="0.3">
      <c r="A74" s="54" t="s">
        <v>189</v>
      </c>
      <c r="B74" s="54" t="s">
        <v>47</v>
      </c>
      <c r="C74" s="55">
        <f>+C75+C76+C77+C78+C79+C80+C81+C82+C83+C84+C85+C86+C87+C88+C89+C90+C91+C92+C93+C94+C95+C96+C97+C98+C99+C100+C101+C102+C103+C104</f>
        <v>0</v>
      </c>
    </row>
    <row r="75" spans="1:3" ht="15" hidden="1" customHeight="1" x14ac:dyDescent="0.3">
      <c r="A75" s="51" t="s">
        <v>190</v>
      </c>
      <c r="B75" s="51" t="s">
        <v>191</v>
      </c>
      <c r="C75" s="53">
        <v>0</v>
      </c>
    </row>
    <row r="76" spans="1:3" ht="15" hidden="1" customHeight="1" x14ac:dyDescent="0.3">
      <c r="A76" s="51" t="s">
        <v>192</v>
      </c>
      <c r="B76" s="51" t="s">
        <v>193</v>
      </c>
      <c r="C76" s="52">
        <f>SUM(D76:W76)</f>
        <v>0</v>
      </c>
    </row>
    <row r="77" spans="1:3" ht="15" hidden="1" customHeight="1" x14ac:dyDescent="0.3">
      <c r="A77" s="51" t="s">
        <v>194</v>
      </c>
      <c r="B77" s="51" t="s">
        <v>195</v>
      </c>
      <c r="C77" s="52">
        <f>SUM(D77:W77)</f>
        <v>0</v>
      </c>
    </row>
    <row r="78" spans="1:3" ht="15" hidden="1" customHeight="1" x14ac:dyDescent="0.3">
      <c r="A78" s="51" t="s">
        <v>196</v>
      </c>
      <c r="B78" s="51" t="s">
        <v>197</v>
      </c>
      <c r="C78" s="52">
        <f>SUM(D78:W78)</f>
        <v>0</v>
      </c>
    </row>
    <row r="79" spans="1:3" ht="15" hidden="1" customHeight="1" x14ac:dyDescent="0.3">
      <c r="A79" s="51" t="s">
        <v>198</v>
      </c>
      <c r="B79" s="51" t="s">
        <v>199</v>
      </c>
      <c r="C79" s="52">
        <f>SUM(D79:W79)</f>
        <v>0</v>
      </c>
    </row>
    <row r="80" spans="1:3" ht="15" hidden="1" customHeight="1" x14ac:dyDescent="0.3">
      <c r="A80" s="51" t="s">
        <v>200</v>
      </c>
      <c r="B80" s="51" t="s">
        <v>201</v>
      </c>
      <c r="C80" s="52">
        <v>0</v>
      </c>
    </row>
    <row r="81" spans="1:3" ht="15" hidden="1" customHeight="1" x14ac:dyDescent="0.3">
      <c r="A81" s="51" t="s">
        <v>202</v>
      </c>
      <c r="B81" s="51" t="s">
        <v>203</v>
      </c>
      <c r="C81" s="52">
        <f t="shared" ref="C81:C103" si="3">SUM(D81:W81)</f>
        <v>0</v>
      </c>
    </row>
    <row r="82" spans="1:3" ht="15" hidden="1" customHeight="1" x14ac:dyDescent="0.3">
      <c r="A82" s="51" t="s">
        <v>204</v>
      </c>
      <c r="B82" s="51" t="s">
        <v>205</v>
      </c>
      <c r="C82" s="52">
        <f t="shared" si="3"/>
        <v>0</v>
      </c>
    </row>
    <row r="83" spans="1:3" ht="15" hidden="1" customHeight="1" x14ac:dyDescent="0.3">
      <c r="A83" s="51" t="s">
        <v>206</v>
      </c>
      <c r="B83" s="51" t="s">
        <v>207</v>
      </c>
      <c r="C83" s="52">
        <f t="shared" si="3"/>
        <v>0</v>
      </c>
    </row>
    <row r="84" spans="1:3" ht="15" hidden="1" customHeight="1" x14ac:dyDescent="0.3">
      <c r="A84" s="51" t="s">
        <v>208</v>
      </c>
      <c r="B84" s="51" t="s">
        <v>209</v>
      </c>
      <c r="C84" s="52">
        <f t="shared" si="3"/>
        <v>0</v>
      </c>
    </row>
    <row r="85" spans="1:3" ht="15" hidden="1" customHeight="1" x14ac:dyDescent="0.3">
      <c r="A85" s="51" t="s">
        <v>210</v>
      </c>
      <c r="B85" s="51" t="s">
        <v>211</v>
      </c>
      <c r="C85" s="52">
        <f t="shared" si="3"/>
        <v>0</v>
      </c>
    </row>
    <row r="86" spans="1:3" ht="15" hidden="1" customHeight="1" x14ac:dyDescent="0.3">
      <c r="A86" s="51" t="s">
        <v>212</v>
      </c>
      <c r="B86" s="51" t="s">
        <v>213</v>
      </c>
      <c r="C86" s="52">
        <f t="shared" si="3"/>
        <v>0</v>
      </c>
    </row>
    <row r="87" spans="1:3" ht="15" hidden="1" customHeight="1" x14ac:dyDescent="0.3">
      <c r="A87" s="51" t="s">
        <v>214</v>
      </c>
      <c r="B87" s="51" t="s">
        <v>215</v>
      </c>
      <c r="C87" s="52">
        <f t="shared" si="3"/>
        <v>0</v>
      </c>
    </row>
    <row r="88" spans="1:3" ht="15" hidden="1" customHeight="1" x14ac:dyDescent="0.3">
      <c r="A88" s="51" t="s">
        <v>216</v>
      </c>
      <c r="B88" s="51" t="s">
        <v>217</v>
      </c>
      <c r="C88" s="52">
        <f t="shared" si="3"/>
        <v>0</v>
      </c>
    </row>
    <row r="89" spans="1:3" ht="15" hidden="1" customHeight="1" x14ac:dyDescent="0.3">
      <c r="A89" s="51" t="s">
        <v>218</v>
      </c>
      <c r="B89" s="51" t="s">
        <v>219</v>
      </c>
      <c r="C89" s="52">
        <f t="shared" si="3"/>
        <v>0</v>
      </c>
    </row>
    <row r="90" spans="1:3" ht="15" hidden="1" customHeight="1" x14ac:dyDescent="0.3">
      <c r="A90" s="51" t="s">
        <v>220</v>
      </c>
      <c r="B90" s="51" t="s">
        <v>221</v>
      </c>
      <c r="C90" s="52">
        <f t="shared" si="3"/>
        <v>0</v>
      </c>
    </row>
    <row r="91" spans="1:3" ht="15" hidden="1" customHeight="1" x14ac:dyDescent="0.3">
      <c r="A91" s="51" t="s">
        <v>222</v>
      </c>
      <c r="B91" s="51" t="s">
        <v>223</v>
      </c>
      <c r="C91" s="52">
        <f t="shared" si="3"/>
        <v>0</v>
      </c>
    </row>
    <row r="92" spans="1:3" ht="15" hidden="1" customHeight="1" x14ac:dyDescent="0.3">
      <c r="A92" s="51" t="s">
        <v>224</v>
      </c>
      <c r="B92" s="51" t="s">
        <v>225</v>
      </c>
      <c r="C92" s="52">
        <f t="shared" si="3"/>
        <v>0</v>
      </c>
    </row>
    <row r="93" spans="1:3" ht="15" hidden="1" customHeight="1" x14ac:dyDescent="0.3">
      <c r="A93" s="51" t="s">
        <v>226</v>
      </c>
      <c r="B93" s="51" t="s">
        <v>227</v>
      </c>
      <c r="C93" s="52">
        <f t="shared" si="3"/>
        <v>0</v>
      </c>
    </row>
    <row r="94" spans="1:3" ht="15" hidden="1" customHeight="1" x14ac:dyDescent="0.3">
      <c r="A94" s="51" t="s">
        <v>228</v>
      </c>
      <c r="B94" s="51" t="s">
        <v>229</v>
      </c>
      <c r="C94" s="52">
        <f t="shared" si="3"/>
        <v>0</v>
      </c>
    </row>
    <row r="95" spans="1:3" ht="15" hidden="1" customHeight="1" x14ac:dyDescent="0.3">
      <c r="A95" s="51" t="s">
        <v>230</v>
      </c>
      <c r="B95" s="51" t="s">
        <v>231</v>
      </c>
      <c r="C95" s="52">
        <f t="shared" si="3"/>
        <v>0</v>
      </c>
    </row>
    <row r="96" spans="1:3" ht="15" hidden="1" customHeight="1" x14ac:dyDescent="0.3">
      <c r="A96" s="51" t="s">
        <v>232</v>
      </c>
      <c r="B96" s="51" t="s">
        <v>233</v>
      </c>
      <c r="C96" s="52">
        <f t="shared" si="3"/>
        <v>0</v>
      </c>
    </row>
    <row r="97" spans="1:3" ht="15" hidden="1" customHeight="1" x14ac:dyDescent="0.3">
      <c r="A97" s="51" t="s">
        <v>234</v>
      </c>
      <c r="B97" s="51" t="s">
        <v>235</v>
      </c>
      <c r="C97" s="52">
        <f t="shared" si="3"/>
        <v>0</v>
      </c>
    </row>
    <row r="98" spans="1:3" ht="15" hidden="1" customHeight="1" x14ac:dyDescent="0.3">
      <c r="A98" s="51" t="s">
        <v>236</v>
      </c>
      <c r="B98" s="51" t="s">
        <v>237</v>
      </c>
      <c r="C98" s="52">
        <f t="shared" si="3"/>
        <v>0</v>
      </c>
    </row>
    <row r="99" spans="1:3" ht="15" hidden="1" customHeight="1" x14ac:dyDescent="0.3">
      <c r="A99" s="51" t="s">
        <v>238</v>
      </c>
      <c r="B99" s="51" t="s">
        <v>239</v>
      </c>
      <c r="C99" s="52">
        <f t="shared" si="3"/>
        <v>0</v>
      </c>
    </row>
    <row r="100" spans="1:3" ht="15" hidden="1" customHeight="1" x14ac:dyDescent="0.3">
      <c r="A100" s="51" t="s">
        <v>240</v>
      </c>
      <c r="B100" s="51" t="s">
        <v>241</v>
      </c>
      <c r="C100" s="52">
        <f t="shared" si="3"/>
        <v>0</v>
      </c>
    </row>
    <row r="101" spans="1:3" ht="15" hidden="1" customHeight="1" x14ac:dyDescent="0.3">
      <c r="A101" s="51" t="s">
        <v>242</v>
      </c>
      <c r="B101" s="51" t="s">
        <v>243</v>
      </c>
      <c r="C101" s="52">
        <f t="shared" si="3"/>
        <v>0</v>
      </c>
    </row>
    <row r="102" spans="1:3" ht="15" hidden="1" customHeight="1" x14ac:dyDescent="0.3">
      <c r="A102" s="51" t="s">
        <v>244</v>
      </c>
      <c r="B102" s="51" t="s">
        <v>45</v>
      </c>
      <c r="C102" s="52">
        <f t="shared" si="3"/>
        <v>0</v>
      </c>
    </row>
    <row r="103" spans="1:3" ht="15" hidden="1" customHeight="1" x14ac:dyDescent="0.3">
      <c r="A103" s="51" t="s">
        <v>245</v>
      </c>
      <c r="B103" s="51" t="s">
        <v>246</v>
      </c>
      <c r="C103" s="52">
        <f t="shared" si="3"/>
        <v>0</v>
      </c>
    </row>
    <row r="104" spans="1:3" ht="15" hidden="1" customHeight="1" x14ac:dyDescent="0.3">
      <c r="A104" s="51" t="s">
        <v>247</v>
      </c>
      <c r="B104" s="51" t="s">
        <v>248</v>
      </c>
      <c r="C104" s="53">
        <v>0</v>
      </c>
    </row>
    <row r="105" spans="1:3" ht="15" hidden="1" customHeight="1" x14ac:dyDescent="0.3">
      <c r="A105" s="54" t="s">
        <v>249</v>
      </c>
      <c r="B105" s="54" t="s">
        <v>250</v>
      </c>
      <c r="C105" s="55">
        <f>C106+C107</f>
        <v>0</v>
      </c>
    </row>
    <row r="106" spans="1:3" ht="15" hidden="1" customHeight="1" x14ac:dyDescent="0.3">
      <c r="A106" s="51" t="s">
        <v>251</v>
      </c>
      <c r="B106" s="51" t="s">
        <v>148</v>
      </c>
      <c r="C106" s="52">
        <f>SUM(D106:W106)</f>
        <v>0</v>
      </c>
    </row>
    <row r="107" spans="1:3" ht="15" hidden="1" customHeight="1" x14ac:dyDescent="0.3">
      <c r="A107" s="51" t="s">
        <v>252</v>
      </c>
      <c r="B107" s="51" t="s">
        <v>101</v>
      </c>
      <c r="C107" s="52">
        <f>SUM(D107:W107)</f>
        <v>0</v>
      </c>
    </row>
    <row r="108" spans="1:3" ht="15" hidden="1" customHeight="1" x14ac:dyDescent="0.3">
      <c r="A108" s="54" t="s">
        <v>253</v>
      </c>
      <c r="B108" s="54" t="s">
        <v>254</v>
      </c>
      <c r="C108" s="55">
        <f>C109</f>
        <v>0</v>
      </c>
    </row>
    <row r="109" spans="1:3" ht="15" hidden="1" customHeight="1" x14ac:dyDescent="0.3">
      <c r="A109" s="54" t="s">
        <v>255</v>
      </c>
      <c r="B109" s="54" t="s">
        <v>254</v>
      </c>
      <c r="C109" s="55">
        <f>C110+C111+C112+C113+C114</f>
        <v>0</v>
      </c>
    </row>
    <row r="110" spans="1:3" ht="15" hidden="1" customHeight="1" x14ac:dyDescent="0.3">
      <c r="A110" s="51" t="s">
        <v>256</v>
      </c>
      <c r="B110" s="51" t="s">
        <v>257</v>
      </c>
      <c r="C110" s="52">
        <f>SUM(D110:W110)</f>
        <v>0</v>
      </c>
    </row>
    <row r="111" spans="1:3" ht="15" hidden="1" customHeight="1" x14ac:dyDescent="0.3">
      <c r="A111" s="51" t="s">
        <v>258</v>
      </c>
      <c r="B111" s="51" t="s">
        <v>259</v>
      </c>
      <c r="C111" s="52">
        <f>SUM(D111:W111)</f>
        <v>0</v>
      </c>
    </row>
    <row r="112" spans="1:3" ht="15" hidden="1" customHeight="1" x14ac:dyDescent="0.3">
      <c r="A112" s="51" t="s">
        <v>260</v>
      </c>
      <c r="B112" s="51" t="s">
        <v>261</v>
      </c>
      <c r="C112" s="53">
        <v>0</v>
      </c>
    </row>
    <row r="113" spans="1:3" ht="15" hidden="1" customHeight="1" x14ac:dyDescent="0.3">
      <c r="A113" s="51" t="s">
        <v>262</v>
      </c>
      <c r="B113" s="51" t="s">
        <v>263</v>
      </c>
      <c r="C113" s="53">
        <v>0</v>
      </c>
    </row>
    <row r="114" spans="1:3" ht="15" hidden="1" customHeight="1" x14ac:dyDescent="0.3">
      <c r="A114" s="51" t="s">
        <v>264</v>
      </c>
      <c r="B114" s="51" t="s">
        <v>186</v>
      </c>
      <c r="C114" s="52">
        <f>SUM(D114:W114)</f>
        <v>0</v>
      </c>
    </row>
    <row r="115" spans="1:3" ht="15" hidden="1" customHeight="1" x14ac:dyDescent="0.3">
      <c r="A115" s="54" t="s">
        <v>265</v>
      </c>
      <c r="B115" s="54" t="s">
        <v>266</v>
      </c>
      <c r="C115" s="55">
        <f>C116</f>
        <v>0</v>
      </c>
    </row>
    <row r="116" spans="1:3" ht="15" hidden="1" customHeight="1" x14ac:dyDescent="0.3">
      <c r="A116" s="51" t="s">
        <v>267</v>
      </c>
      <c r="B116" s="51" t="s">
        <v>268</v>
      </c>
      <c r="C116" s="52">
        <f>SUM(D116:W116)</f>
        <v>0</v>
      </c>
    </row>
    <row r="117" spans="1:3" ht="15" hidden="1" customHeight="1" x14ac:dyDescent="0.3">
      <c r="A117" s="54" t="s">
        <v>269</v>
      </c>
      <c r="B117" s="54" t="s">
        <v>270</v>
      </c>
      <c r="C117" s="55">
        <f>C118+C120</f>
        <v>0</v>
      </c>
    </row>
    <row r="118" spans="1:3" ht="15" hidden="1" customHeight="1" x14ac:dyDescent="0.3">
      <c r="A118" s="54" t="s">
        <v>271</v>
      </c>
      <c r="B118" s="54" t="s">
        <v>272</v>
      </c>
      <c r="C118" s="55">
        <f>C119</f>
        <v>0</v>
      </c>
    </row>
    <row r="119" spans="1:3" ht="15" hidden="1" customHeight="1" x14ac:dyDescent="0.3">
      <c r="A119" s="51" t="s">
        <v>273</v>
      </c>
      <c r="B119" s="51" t="s">
        <v>274</v>
      </c>
      <c r="C119" s="52">
        <f>SUM(D119:W119)</f>
        <v>0</v>
      </c>
    </row>
    <row r="120" spans="1:3" ht="15" hidden="1" customHeight="1" x14ac:dyDescent="0.3">
      <c r="A120" s="54" t="s">
        <v>275</v>
      </c>
      <c r="B120" s="54" t="s">
        <v>276</v>
      </c>
      <c r="C120" s="55">
        <f>C121+C122</f>
        <v>0</v>
      </c>
    </row>
    <row r="121" spans="1:3" ht="15" hidden="1" customHeight="1" x14ac:dyDescent="0.3">
      <c r="A121" s="51" t="s">
        <v>277</v>
      </c>
      <c r="B121" s="51" t="s">
        <v>278</v>
      </c>
      <c r="C121" s="52">
        <f>SUM(D121:W121)</f>
        <v>0</v>
      </c>
    </row>
    <row r="122" spans="1:3" ht="15" hidden="1" customHeight="1" x14ac:dyDescent="0.3">
      <c r="A122" s="51" t="s">
        <v>279</v>
      </c>
      <c r="B122" s="51" t="s">
        <v>280</v>
      </c>
      <c r="C122" s="52">
        <f>SUM(D122:W122)</f>
        <v>0</v>
      </c>
    </row>
    <row r="123" spans="1:3" ht="15" hidden="1" customHeight="1" x14ac:dyDescent="0.3">
      <c r="A123" s="51"/>
      <c r="B123" s="51" t="s">
        <v>281</v>
      </c>
      <c r="C123" s="52">
        <f>SUM(D123:W123)</f>
        <v>0</v>
      </c>
    </row>
    <row r="124" spans="1:3" ht="15" customHeight="1" x14ac:dyDescent="0.3">
      <c r="A124" s="54" t="s">
        <v>282</v>
      </c>
      <c r="B124" s="54" t="s">
        <v>283</v>
      </c>
      <c r="C124" s="101">
        <f>C125+C147+C166+C173</f>
        <v>180000</v>
      </c>
    </row>
    <row r="125" spans="1:3" ht="15" customHeight="1" x14ac:dyDescent="0.3">
      <c r="A125" s="54" t="s">
        <v>284</v>
      </c>
      <c r="B125" s="54" t="s">
        <v>285</v>
      </c>
      <c r="C125" s="101">
        <f>C126+C129+C131+C141+C145</f>
        <v>180000</v>
      </c>
    </row>
    <row r="126" spans="1:3" ht="15" customHeight="1" x14ac:dyDescent="0.3">
      <c r="A126" s="54" t="s">
        <v>286</v>
      </c>
      <c r="B126" s="54" t="s">
        <v>287</v>
      </c>
      <c r="C126" s="101">
        <f>C127+C128</f>
        <v>100000</v>
      </c>
    </row>
    <row r="127" spans="1:3" ht="15" customHeight="1" x14ac:dyDescent="0.3">
      <c r="A127" s="51" t="s">
        <v>288</v>
      </c>
      <c r="B127" s="51" t="s">
        <v>289</v>
      </c>
      <c r="C127" s="102">
        <v>60000</v>
      </c>
    </row>
    <row r="128" spans="1:3" ht="15" customHeight="1" x14ac:dyDescent="0.3">
      <c r="A128" s="51" t="s">
        <v>290</v>
      </c>
      <c r="B128" s="51" t="s">
        <v>291</v>
      </c>
      <c r="C128" s="52">
        <v>40000</v>
      </c>
    </row>
    <row r="129" spans="1:3" ht="15" hidden="1" customHeight="1" x14ac:dyDescent="0.3">
      <c r="A129" s="54" t="s">
        <v>292</v>
      </c>
      <c r="B129" s="54" t="s">
        <v>293</v>
      </c>
      <c r="C129" s="55">
        <f>C130</f>
        <v>0</v>
      </c>
    </row>
    <row r="130" spans="1:3" ht="15" hidden="1" customHeight="1" x14ac:dyDescent="0.3">
      <c r="A130" s="51" t="s">
        <v>294</v>
      </c>
      <c r="B130" s="51" t="s">
        <v>295</v>
      </c>
      <c r="C130" s="52">
        <f>SUM(D130:W130)</f>
        <v>0</v>
      </c>
    </row>
    <row r="131" spans="1:3" ht="15" customHeight="1" x14ac:dyDescent="0.3">
      <c r="A131" s="54" t="s">
        <v>296</v>
      </c>
      <c r="B131" s="54" t="s">
        <v>297</v>
      </c>
      <c r="C131" s="101">
        <f>C132+C133+C134+C135+C136+C137+C138+C139+C140</f>
        <v>80000</v>
      </c>
    </row>
    <row r="132" spans="1:3" ht="15" customHeight="1" x14ac:dyDescent="0.3">
      <c r="A132" s="51" t="s">
        <v>298</v>
      </c>
      <c r="B132" s="51" t="s">
        <v>299</v>
      </c>
      <c r="C132" s="52">
        <v>30000</v>
      </c>
    </row>
    <row r="133" spans="1:3" ht="15" customHeight="1" x14ac:dyDescent="0.3">
      <c r="A133" s="51" t="s">
        <v>300</v>
      </c>
      <c r="B133" s="51" t="s">
        <v>301</v>
      </c>
      <c r="C133" s="102">
        <v>20000</v>
      </c>
    </row>
    <row r="134" spans="1:3" ht="15" customHeight="1" x14ac:dyDescent="0.3">
      <c r="A134" s="51" t="s">
        <v>302</v>
      </c>
      <c r="B134" s="51" t="s">
        <v>303</v>
      </c>
      <c r="C134" s="52">
        <v>20000</v>
      </c>
    </row>
    <row r="135" spans="1:3" ht="15" customHeight="1" x14ac:dyDescent="0.3">
      <c r="A135" s="51" t="s">
        <v>304</v>
      </c>
      <c r="B135" s="51" t="s">
        <v>305</v>
      </c>
      <c r="C135" s="52">
        <v>10000</v>
      </c>
    </row>
    <row r="136" spans="1:3" ht="15" hidden="1" customHeight="1" x14ac:dyDescent="0.3">
      <c r="A136" s="51" t="s">
        <v>306</v>
      </c>
      <c r="B136" s="51" t="s">
        <v>307</v>
      </c>
      <c r="C136" s="52">
        <f>SUM(D136:W136)</f>
        <v>0</v>
      </c>
    </row>
    <row r="137" spans="1:3" ht="15" hidden="1" customHeight="1" x14ac:dyDescent="0.3">
      <c r="A137" s="51" t="s">
        <v>308</v>
      </c>
      <c r="B137" s="51" t="s">
        <v>309</v>
      </c>
      <c r="C137" s="52">
        <v>0</v>
      </c>
    </row>
    <row r="138" spans="1:3" ht="15" hidden="1" customHeight="1" x14ac:dyDescent="0.3">
      <c r="A138" s="51" t="s">
        <v>310</v>
      </c>
      <c r="B138" s="51" t="s">
        <v>311</v>
      </c>
      <c r="C138" s="52">
        <v>0</v>
      </c>
    </row>
    <row r="139" spans="1:3" ht="15" hidden="1" customHeight="1" x14ac:dyDescent="0.3">
      <c r="A139" s="51" t="s">
        <v>312</v>
      </c>
      <c r="B139" s="51" t="s">
        <v>313</v>
      </c>
      <c r="C139" s="52">
        <f>SUM(D139:W139)</f>
        <v>0</v>
      </c>
    </row>
    <row r="140" spans="1:3" ht="15" hidden="1" customHeight="1" x14ac:dyDescent="0.3">
      <c r="A140" s="51" t="s">
        <v>314</v>
      </c>
      <c r="B140" s="51" t="s">
        <v>315</v>
      </c>
      <c r="C140" s="52">
        <f>SUM(D140:W140)</f>
        <v>0</v>
      </c>
    </row>
    <row r="141" spans="1:3" ht="15" hidden="1" customHeight="1" x14ac:dyDescent="0.3">
      <c r="A141" s="54" t="s">
        <v>316</v>
      </c>
      <c r="B141" s="54" t="s">
        <v>317</v>
      </c>
      <c r="C141" s="55">
        <f>C142+C143+C144</f>
        <v>0</v>
      </c>
    </row>
    <row r="142" spans="1:3" ht="15" hidden="1" customHeight="1" x14ac:dyDescent="0.3">
      <c r="A142" s="51" t="s">
        <v>318</v>
      </c>
      <c r="B142" s="51" t="s">
        <v>319</v>
      </c>
      <c r="C142" s="52">
        <f>SUM(D142:W142)</f>
        <v>0</v>
      </c>
    </row>
    <row r="143" spans="1:3" ht="15" hidden="1" customHeight="1" x14ac:dyDescent="0.3">
      <c r="A143" s="51" t="s">
        <v>320</v>
      </c>
      <c r="B143" s="51" t="s">
        <v>321</v>
      </c>
      <c r="C143" s="52">
        <f>SUM(D143:W143)</f>
        <v>0</v>
      </c>
    </row>
    <row r="144" spans="1:3" ht="15" hidden="1" customHeight="1" x14ac:dyDescent="0.3">
      <c r="A144" s="51" t="s">
        <v>322</v>
      </c>
      <c r="B144" s="51" t="s">
        <v>323</v>
      </c>
      <c r="C144" s="52">
        <f>SUM(D144:W144)</f>
        <v>0</v>
      </c>
    </row>
    <row r="145" spans="1:3" ht="15" hidden="1" customHeight="1" x14ac:dyDescent="0.3">
      <c r="A145" s="54" t="s">
        <v>324</v>
      </c>
      <c r="B145" s="54" t="s">
        <v>325</v>
      </c>
      <c r="C145" s="55">
        <f>C146</f>
        <v>0</v>
      </c>
    </row>
    <row r="146" spans="1:3" ht="15" hidden="1" customHeight="1" x14ac:dyDescent="0.3">
      <c r="A146" s="51" t="s">
        <v>326</v>
      </c>
      <c r="B146" s="51" t="s">
        <v>327</v>
      </c>
      <c r="C146" s="52">
        <f>SUM(D146:W146)</f>
        <v>0</v>
      </c>
    </row>
    <row r="147" spans="1:3" ht="15" hidden="1" customHeight="1" x14ac:dyDescent="0.3">
      <c r="A147" s="54" t="s">
        <v>328</v>
      </c>
      <c r="B147" s="54" t="s">
        <v>329</v>
      </c>
      <c r="C147" s="55">
        <f>C148+C150+C160+C164</f>
        <v>0</v>
      </c>
    </row>
    <row r="148" spans="1:3" ht="15" hidden="1" customHeight="1" x14ac:dyDescent="0.3">
      <c r="A148" s="54" t="s">
        <v>330</v>
      </c>
      <c r="B148" s="54" t="s">
        <v>293</v>
      </c>
      <c r="C148" s="55">
        <f>C149</f>
        <v>0</v>
      </c>
    </row>
    <row r="149" spans="1:3" ht="15" hidden="1" customHeight="1" x14ac:dyDescent="0.3">
      <c r="A149" s="51" t="s">
        <v>331</v>
      </c>
      <c r="B149" s="51" t="s">
        <v>295</v>
      </c>
      <c r="C149" s="52">
        <f>SUM(D149:W149)</f>
        <v>0</v>
      </c>
    </row>
    <row r="150" spans="1:3" ht="15" hidden="1" customHeight="1" x14ac:dyDescent="0.3">
      <c r="A150" s="54" t="s">
        <v>332</v>
      </c>
      <c r="B150" s="54" t="s">
        <v>297</v>
      </c>
      <c r="C150" s="55">
        <f>C151+C152+C153+C154+C155+C156+C157+C158+C159</f>
        <v>0</v>
      </c>
    </row>
    <row r="151" spans="1:3" ht="15" hidden="1" customHeight="1" x14ac:dyDescent="0.3">
      <c r="A151" s="51" t="s">
        <v>333</v>
      </c>
      <c r="B151" s="51" t="s">
        <v>299</v>
      </c>
      <c r="C151" s="52">
        <f t="shared" ref="C151:C159" si="4">SUM(D151:W151)</f>
        <v>0</v>
      </c>
    </row>
    <row r="152" spans="1:3" ht="15" hidden="1" customHeight="1" x14ac:dyDescent="0.3">
      <c r="A152" s="51" t="s">
        <v>334</v>
      </c>
      <c r="B152" s="51" t="s">
        <v>301</v>
      </c>
      <c r="C152" s="52">
        <f t="shared" si="4"/>
        <v>0</v>
      </c>
    </row>
    <row r="153" spans="1:3" ht="15" hidden="1" customHeight="1" x14ac:dyDescent="0.3">
      <c r="A153" s="51" t="s">
        <v>335</v>
      </c>
      <c r="B153" s="51" t="s">
        <v>303</v>
      </c>
      <c r="C153" s="52">
        <f t="shared" si="4"/>
        <v>0</v>
      </c>
    </row>
    <row r="154" spans="1:3" ht="15" hidden="1" customHeight="1" x14ac:dyDescent="0.3">
      <c r="A154" s="51" t="s">
        <v>336</v>
      </c>
      <c r="B154" s="51" t="s">
        <v>305</v>
      </c>
      <c r="C154" s="52">
        <f t="shared" si="4"/>
        <v>0</v>
      </c>
    </row>
    <row r="155" spans="1:3" ht="15" hidden="1" customHeight="1" x14ac:dyDescent="0.3">
      <c r="A155" s="51" t="s">
        <v>337</v>
      </c>
      <c r="B155" s="51" t="s">
        <v>307</v>
      </c>
      <c r="C155" s="52">
        <f t="shared" si="4"/>
        <v>0</v>
      </c>
    </row>
    <row r="156" spans="1:3" ht="15" hidden="1" customHeight="1" x14ac:dyDescent="0.3">
      <c r="A156" s="51" t="s">
        <v>338</v>
      </c>
      <c r="B156" s="51" t="s">
        <v>309</v>
      </c>
      <c r="C156" s="52">
        <f t="shared" si="4"/>
        <v>0</v>
      </c>
    </row>
    <row r="157" spans="1:3" ht="15" hidden="1" customHeight="1" x14ac:dyDescent="0.3">
      <c r="A157" s="51" t="s">
        <v>339</v>
      </c>
      <c r="B157" s="51" t="s">
        <v>311</v>
      </c>
      <c r="C157" s="52">
        <f t="shared" si="4"/>
        <v>0</v>
      </c>
    </row>
    <row r="158" spans="1:3" ht="15" hidden="1" customHeight="1" x14ac:dyDescent="0.3">
      <c r="A158" s="51" t="s">
        <v>340</v>
      </c>
      <c r="B158" s="51" t="s">
        <v>313</v>
      </c>
      <c r="C158" s="52">
        <f t="shared" si="4"/>
        <v>0</v>
      </c>
    </row>
    <row r="159" spans="1:3" ht="15" hidden="1" customHeight="1" x14ac:dyDescent="0.3">
      <c r="A159" s="51" t="s">
        <v>341</v>
      </c>
      <c r="B159" s="51" t="s">
        <v>315</v>
      </c>
      <c r="C159" s="52">
        <f t="shared" si="4"/>
        <v>0</v>
      </c>
    </row>
    <row r="160" spans="1:3" ht="15" hidden="1" customHeight="1" x14ac:dyDescent="0.3">
      <c r="A160" s="54" t="s">
        <v>342</v>
      </c>
      <c r="B160" s="54" t="s">
        <v>317</v>
      </c>
      <c r="C160" s="55">
        <f>C161+C162+C163</f>
        <v>0</v>
      </c>
    </row>
    <row r="161" spans="1:3" ht="15" hidden="1" customHeight="1" x14ac:dyDescent="0.3">
      <c r="A161" s="51" t="s">
        <v>343</v>
      </c>
      <c r="B161" s="51" t="s">
        <v>319</v>
      </c>
      <c r="C161" s="52">
        <f>SUM(D161:W161)</f>
        <v>0</v>
      </c>
    </row>
    <row r="162" spans="1:3" ht="15" hidden="1" customHeight="1" x14ac:dyDescent="0.3">
      <c r="A162" s="51" t="s">
        <v>344</v>
      </c>
      <c r="B162" s="51" t="s">
        <v>321</v>
      </c>
      <c r="C162" s="52">
        <f>SUM(D162:W162)</f>
        <v>0</v>
      </c>
    </row>
    <row r="163" spans="1:3" ht="15" hidden="1" customHeight="1" x14ac:dyDescent="0.3">
      <c r="A163" s="51" t="s">
        <v>345</v>
      </c>
      <c r="B163" s="51" t="s">
        <v>323</v>
      </c>
      <c r="C163" s="52">
        <f>SUM(D163:W163)</f>
        <v>0</v>
      </c>
    </row>
    <row r="164" spans="1:3" ht="15" hidden="1" customHeight="1" x14ac:dyDescent="0.3">
      <c r="A164" s="54" t="s">
        <v>346</v>
      </c>
      <c r="B164" s="54" t="s">
        <v>325</v>
      </c>
      <c r="C164" s="55">
        <f>C165</f>
        <v>0</v>
      </c>
    </row>
    <row r="165" spans="1:3" ht="15" hidden="1" customHeight="1" x14ac:dyDescent="0.3">
      <c r="A165" s="51" t="s">
        <v>347</v>
      </c>
      <c r="B165" s="51" t="s">
        <v>327</v>
      </c>
      <c r="C165" s="52">
        <f>SUM(D165:W165)</f>
        <v>0</v>
      </c>
    </row>
    <row r="166" spans="1:3" ht="15" hidden="1" customHeight="1" x14ac:dyDescent="0.3">
      <c r="A166" s="54" t="s">
        <v>348</v>
      </c>
      <c r="B166" s="54" t="s">
        <v>349</v>
      </c>
      <c r="C166" s="55">
        <f>C167+C171</f>
        <v>0</v>
      </c>
    </row>
    <row r="167" spans="1:3" ht="15" hidden="1" customHeight="1" x14ac:dyDescent="0.3">
      <c r="A167" s="54" t="s">
        <v>350</v>
      </c>
      <c r="B167" s="54" t="s">
        <v>351</v>
      </c>
      <c r="C167" s="55">
        <f>C168+C169+C170</f>
        <v>0</v>
      </c>
    </row>
    <row r="168" spans="1:3" ht="15" hidden="1" customHeight="1" x14ac:dyDescent="0.3">
      <c r="A168" s="51" t="s">
        <v>352</v>
      </c>
      <c r="B168" s="51" t="s">
        <v>353</v>
      </c>
      <c r="C168" s="52">
        <f>SUM(D168:W168)</f>
        <v>0</v>
      </c>
    </row>
    <row r="169" spans="1:3" ht="15" hidden="1" customHeight="1" x14ac:dyDescent="0.3">
      <c r="A169" s="51" t="s">
        <v>354</v>
      </c>
      <c r="B169" s="51" t="s">
        <v>355</v>
      </c>
      <c r="C169" s="52">
        <f>SUM(D169:W169)</f>
        <v>0</v>
      </c>
    </row>
    <row r="170" spans="1:3" ht="15" hidden="1" customHeight="1" x14ac:dyDescent="0.3">
      <c r="A170" s="51" t="s">
        <v>356</v>
      </c>
      <c r="B170" s="51" t="s">
        <v>357</v>
      </c>
      <c r="C170" s="52">
        <f>SUM(D170:W170)</f>
        <v>0</v>
      </c>
    </row>
    <row r="171" spans="1:3" ht="15" hidden="1" customHeight="1" x14ac:dyDescent="0.3">
      <c r="A171" s="54" t="s">
        <v>358</v>
      </c>
      <c r="B171" s="54" t="s">
        <v>359</v>
      </c>
      <c r="C171" s="55">
        <f>C172</f>
        <v>0</v>
      </c>
    </row>
    <row r="172" spans="1:3" ht="15" hidden="1" customHeight="1" x14ac:dyDescent="0.3">
      <c r="A172" s="51" t="s">
        <v>360</v>
      </c>
      <c r="B172" s="51" t="s">
        <v>361</v>
      </c>
      <c r="C172" s="52">
        <f>SUM(D172:W172)</f>
        <v>0</v>
      </c>
    </row>
    <row r="173" spans="1:3" ht="15" hidden="1" customHeight="1" x14ac:dyDescent="0.3">
      <c r="A173" s="54" t="s">
        <v>362</v>
      </c>
      <c r="B173" s="54" t="s">
        <v>363</v>
      </c>
      <c r="C173" s="55">
        <f>C174</f>
        <v>0</v>
      </c>
    </row>
    <row r="174" spans="1:3" ht="15" hidden="1" customHeight="1" x14ac:dyDescent="0.3">
      <c r="A174" s="54" t="s">
        <v>364</v>
      </c>
      <c r="B174" s="54" t="s">
        <v>365</v>
      </c>
      <c r="C174" s="55">
        <f>C175</f>
        <v>0</v>
      </c>
    </row>
    <row r="175" spans="1:3" ht="15" hidden="1" customHeight="1" x14ac:dyDescent="0.3">
      <c r="A175" s="51" t="s">
        <v>366</v>
      </c>
      <c r="B175" s="51" t="s">
        <v>367</v>
      </c>
      <c r="C175" s="52">
        <f>SUM(D175:W175)</f>
        <v>0</v>
      </c>
    </row>
  </sheetData>
  <autoFilter ref="A3:C175">
    <filterColumn colId="2">
      <filters>
        <filter val="10.000"/>
        <filter val="150.000"/>
        <filter val="20.000"/>
        <filter val="30.000"/>
        <filter val="40.000"/>
        <filter val="70.000"/>
        <filter val="80.000"/>
      </filters>
    </filterColumn>
  </autoFilter>
  <mergeCells count="1">
    <mergeCell ref="A1:C2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view="pageBreakPreview" topLeftCell="A4" zoomScale="85" zoomScaleNormal="100" zoomScaleSheetLayoutView="85" workbookViewId="0">
      <selection activeCell="K24" sqref="K24"/>
    </sheetView>
  </sheetViews>
  <sheetFormatPr defaultColWidth="8.6640625" defaultRowHeight="15.6" x14ac:dyDescent="0.3"/>
  <cols>
    <col min="1" max="1" width="7.88671875" style="2" bestFit="1" customWidth="1"/>
    <col min="2" max="2" width="43" style="2" bestFit="1" customWidth="1"/>
    <col min="3" max="3" width="15.109375" style="4" bestFit="1" customWidth="1"/>
    <col min="4" max="4" width="7.77734375" style="3" bestFit="1" customWidth="1"/>
    <col min="5" max="5" width="4.77734375" style="2" bestFit="1" customWidth="1"/>
    <col min="6" max="6" width="13.21875" style="4" bestFit="1" customWidth="1"/>
    <col min="7" max="7" width="4.88671875" style="2" hidden="1" customWidth="1"/>
    <col min="8" max="8" width="6.5546875" style="2" hidden="1" customWidth="1"/>
    <col min="9" max="9" width="6.5546875" style="2" bestFit="1" customWidth="1"/>
    <col min="10" max="10" width="22.33203125" style="2" bestFit="1" customWidth="1"/>
    <col min="11" max="11" width="19.6640625" style="2" bestFit="1" customWidth="1"/>
    <col min="12" max="12" width="12.6640625" style="2" bestFit="1" customWidth="1"/>
    <col min="13" max="13" width="11.21875" style="2" bestFit="1" customWidth="1"/>
    <col min="14" max="14" width="11.5546875" style="2" customWidth="1"/>
    <col min="15" max="16384" width="8.6640625" style="2"/>
  </cols>
  <sheetData>
    <row r="1" spans="1:14" x14ac:dyDescent="0.3">
      <c r="A1" s="270" t="s">
        <v>10</v>
      </c>
      <c r="B1" s="270"/>
      <c r="C1" s="270"/>
      <c r="D1" s="270"/>
      <c r="E1" s="270"/>
      <c r="F1" s="270"/>
      <c r="G1" s="270"/>
    </row>
    <row r="2" spans="1:14" x14ac:dyDescent="0.3">
      <c r="A2" s="259" t="s">
        <v>396</v>
      </c>
      <c r="B2" s="259"/>
      <c r="C2" s="259"/>
      <c r="D2" s="259"/>
      <c r="E2" s="259"/>
      <c r="F2" s="259"/>
      <c r="G2" s="259"/>
    </row>
    <row r="3" spans="1:14" x14ac:dyDescent="0.3">
      <c r="C3" s="259"/>
      <c r="D3" s="259"/>
      <c r="J3" s="134"/>
      <c r="K3" s="133"/>
      <c r="L3" s="12"/>
      <c r="M3" s="142"/>
    </row>
    <row r="4" spans="1:14" ht="16.2" thickBot="1" x14ac:dyDescent="0.35">
      <c r="A4" s="2" t="s">
        <v>0</v>
      </c>
      <c r="B4" s="1" t="s">
        <v>52</v>
      </c>
      <c r="C4" s="20">
        <f>SUM(C7:C12)</f>
        <v>1193807</v>
      </c>
      <c r="G4" s="5"/>
      <c r="J4" s="134"/>
      <c r="K4" s="133"/>
      <c r="L4" s="12"/>
      <c r="M4" s="142"/>
    </row>
    <row r="5" spans="1:14" ht="16.8" thickTop="1" thickBot="1" x14ac:dyDescent="0.35">
      <c r="B5" s="6"/>
      <c r="C5" s="14"/>
      <c r="D5" s="2"/>
      <c r="F5" s="261" t="s">
        <v>414</v>
      </c>
      <c r="G5" s="262"/>
      <c r="H5" s="262"/>
      <c r="I5" s="262"/>
      <c r="J5" s="263"/>
      <c r="K5" s="152" t="s">
        <v>413</v>
      </c>
      <c r="L5" s="155">
        <v>3.2899999999999999E-2</v>
      </c>
      <c r="M5" s="142"/>
      <c r="N5" s="144"/>
    </row>
    <row r="6" spans="1:14" ht="18" thickBot="1" x14ac:dyDescent="0.5">
      <c r="A6" s="2" t="s">
        <v>9</v>
      </c>
      <c r="B6" s="7" t="s">
        <v>17</v>
      </c>
      <c r="C6" s="21">
        <f>SUM(C7:C10)+C12</f>
        <v>1163758</v>
      </c>
      <c r="D6" s="15">
        <f>SUM(D7:D12)</f>
        <v>1</v>
      </c>
      <c r="F6" s="264"/>
      <c r="G6" s="265"/>
      <c r="H6" s="265"/>
      <c r="I6" s="265"/>
      <c r="J6" s="266"/>
      <c r="K6" s="153" t="s">
        <v>409</v>
      </c>
      <c r="L6" s="155">
        <v>0</v>
      </c>
    </row>
    <row r="7" spans="1:14" ht="16.2" thickBot="1" x14ac:dyDescent="0.35">
      <c r="A7" s="2" t="s">
        <v>7</v>
      </c>
      <c r="B7" s="2" t="s">
        <v>24</v>
      </c>
      <c r="C7" s="22">
        <v>509812</v>
      </c>
      <c r="D7" s="8">
        <f t="shared" ref="D7:D12" si="0">C7/C$4</f>
        <v>0.42704725303168772</v>
      </c>
      <c r="F7" s="264"/>
      <c r="G7" s="265"/>
      <c r="H7" s="265"/>
      <c r="I7" s="265"/>
      <c r="J7" s="266"/>
      <c r="K7" s="153" t="s">
        <v>407</v>
      </c>
      <c r="L7" s="155">
        <v>4.6100000000000002E-2</v>
      </c>
    </row>
    <row r="8" spans="1:14" ht="16.2" thickBot="1" x14ac:dyDescent="0.35">
      <c r="A8" s="2" t="s">
        <v>8</v>
      </c>
      <c r="B8" s="2" t="s">
        <v>25</v>
      </c>
      <c r="C8" s="22">
        <v>42203</v>
      </c>
      <c r="D8" s="8">
        <f t="shared" si="0"/>
        <v>3.5351610436192782E-2</v>
      </c>
      <c r="F8" s="267"/>
      <c r="G8" s="268"/>
      <c r="H8" s="268"/>
      <c r="I8" s="268"/>
      <c r="J8" s="269"/>
      <c r="K8" s="156" t="s">
        <v>408</v>
      </c>
      <c r="L8" s="154">
        <v>0</v>
      </c>
    </row>
    <row r="9" spans="1:14" x14ac:dyDescent="0.3">
      <c r="A9" s="2" t="s">
        <v>6</v>
      </c>
      <c r="B9" s="2" t="s">
        <v>29</v>
      </c>
      <c r="C9" s="22">
        <v>561629</v>
      </c>
      <c r="D9" s="8">
        <f t="shared" si="0"/>
        <v>0.47045209150222772</v>
      </c>
      <c r="E9" s="4"/>
      <c r="G9" s="8"/>
      <c r="M9" s="141"/>
    </row>
    <row r="10" spans="1:14" x14ac:dyDescent="0.3">
      <c r="A10" s="2" t="s">
        <v>35</v>
      </c>
      <c r="B10" s="2" t="s">
        <v>46</v>
      </c>
      <c r="C10" s="22">
        <v>50114</v>
      </c>
      <c r="D10" s="8">
        <f t="shared" si="0"/>
        <v>4.1978309726781633E-2</v>
      </c>
      <c r="E10" s="4"/>
      <c r="G10" s="8"/>
    </row>
    <row r="11" spans="1:14" x14ac:dyDescent="0.3">
      <c r="A11" s="2" t="s">
        <v>36</v>
      </c>
      <c r="B11" s="2" t="s">
        <v>49</v>
      </c>
      <c r="C11" s="22">
        <f>22000+8049</f>
        <v>30049</v>
      </c>
      <c r="D11" s="8">
        <f t="shared" si="0"/>
        <v>2.5170735303110134E-2</v>
      </c>
      <c r="E11" s="4"/>
      <c r="G11" s="8"/>
    </row>
    <row r="12" spans="1:14" x14ac:dyDescent="0.3">
      <c r="A12" s="2" t="s">
        <v>394</v>
      </c>
      <c r="B12" s="2" t="s">
        <v>37</v>
      </c>
      <c r="C12" s="22">
        <v>0</v>
      </c>
      <c r="D12" s="8">
        <f t="shared" si="0"/>
        <v>0</v>
      </c>
      <c r="G12" s="8"/>
      <c r="J12" s="28" t="s">
        <v>412</v>
      </c>
      <c r="K12" s="147" t="s">
        <v>410</v>
      </c>
      <c r="L12" s="28" t="s">
        <v>411</v>
      </c>
    </row>
    <row r="13" spans="1:14" x14ac:dyDescent="0.3">
      <c r="D13" s="260" t="s">
        <v>41</v>
      </c>
      <c r="E13" s="260"/>
      <c r="F13" s="260"/>
      <c r="G13" s="27"/>
      <c r="H13" s="28">
        <v>14</v>
      </c>
      <c r="I13" s="126">
        <f>J13/C4</f>
        <v>0.50925666989840068</v>
      </c>
      <c r="J13" s="146">
        <f>C17*H13</f>
        <v>607954.17732140003</v>
      </c>
      <c r="K13" s="148"/>
      <c r="L13" s="149">
        <f>K13-J13</f>
        <v>-607954.17732140003</v>
      </c>
    </row>
    <row r="14" spans="1:14" s="3" customFormat="1" x14ac:dyDescent="0.3">
      <c r="C14" s="13"/>
      <c r="F14" s="26"/>
      <c r="H14" s="25"/>
    </row>
    <row r="15" spans="1:14" ht="16.2" thickBot="1" x14ac:dyDescent="0.35">
      <c r="A15" s="2" t="s">
        <v>1</v>
      </c>
      <c r="B15" s="1" t="s">
        <v>32</v>
      </c>
      <c r="C15" s="20">
        <f>C17</f>
        <v>43425.298380100001</v>
      </c>
      <c r="D15" s="40">
        <f>D17</f>
        <v>3.7314715241570845E-2</v>
      </c>
      <c r="E15" s="24"/>
      <c r="F15" s="20">
        <f>H$13*C15</f>
        <v>607954.17732140003</v>
      </c>
      <c r="G15" s="16">
        <f>F15/C6</f>
        <v>0.52240601338199177</v>
      </c>
      <c r="H15" s="16"/>
      <c r="J15" s="258" t="s">
        <v>44</v>
      </c>
      <c r="K15" s="258" t="s">
        <v>393</v>
      </c>
    </row>
    <row r="16" spans="1:14" ht="16.2" thickTop="1" x14ac:dyDescent="0.3">
      <c r="B16" s="6"/>
      <c r="C16" s="23"/>
      <c r="D16" s="16"/>
      <c r="E16" s="24"/>
      <c r="F16" s="23"/>
      <c r="J16" s="258"/>
      <c r="K16" s="258"/>
    </row>
    <row r="17" spans="1:12" ht="17.399999999999999" x14ac:dyDescent="0.45">
      <c r="A17" s="2" t="s">
        <v>2</v>
      </c>
      <c r="B17" s="7" t="s">
        <v>3</v>
      </c>
      <c r="C17" s="30">
        <f>C19+C29</f>
        <v>43425.298380100001</v>
      </c>
      <c r="D17" s="15">
        <f>C17/C6</f>
        <v>3.7314715241570845E-2</v>
      </c>
      <c r="E17" s="24"/>
      <c r="F17" s="31">
        <f>F19+F29</f>
        <v>607954.17732139991</v>
      </c>
      <c r="G17" s="19">
        <f>F17/C6</f>
        <v>0.52240601338199166</v>
      </c>
      <c r="H17" s="126">
        <f>F17/C4</f>
        <v>0.50925666989840057</v>
      </c>
      <c r="J17" s="143">
        <v>3.6900000000000002E-2</v>
      </c>
      <c r="K17" s="122">
        <f>6*998</f>
        <v>5988</v>
      </c>
    </row>
    <row r="18" spans="1:12" ht="17.399999999999999" x14ac:dyDescent="0.45">
      <c r="B18" s="7"/>
      <c r="C18" s="30"/>
      <c r="D18" s="17"/>
      <c r="E18" s="24"/>
      <c r="F18" s="23"/>
      <c r="G18" s="3"/>
      <c r="H18" s="151"/>
      <c r="K18" s="150">
        <f>K17-C21</f>
        <v>-1.1343999999999141</v>
      </c>
    </row>
    <row r="19" spans="1:12" ht="17.399999999999999" x14ac:dyDescent="0.45">
      <c r="A19" s="2" t="s">
        <v>4</v>
      </c>
      <c r="B19" s="7" t="s">
        <v>18</v>
      </c>
      <c r="C19" s="30">
        <f>SUM(C20:C27)</f>
        <v>33404.075677000001</v>
      </c>
      <c r="D19" s="15">
        <f t="shared" ref="D19:D27" si="1">C19/C$6</f>
        <v>2.8703627108900648E-2</v>
      </c>
      <c r="E19" s="24"/>
      <c r="F19" s="31">
        <f>SUM(F20:F27)</f>
        <v>467657.05947799992</v>
      </c>
      <c r="G19" s="17">
        <f t="shared" ref="G19:G27" si="2">F19/C$6</f>
        <v>0.40185077952460901</v>
      </c>
      <c r="H19" s="16">
        <f t="shared" ref="H19:H27" si="3">F19/C$4</f>
        <v>0.3917358999218466</v>
      </c>
      <c r="J19" s="82" t="s">
        <v>43</v>
      </c>
      <c r="L19" s="151"/>
    </row>
    <row r="20" spans="1:12" x14ac:dyDescent="0.3">
      <c r="A20" s="37" t="s">
        <v>13</v>
      </c>
      <c r="B20" s="37" t="s">
        <v>11</v>
      </c>
      <c r="C20" s="34">
        <f>J20*$J$17+J20</f>
        <v>7067.5104000000001</v>
      </c>
      <c r="D20" s="35">
        <f>C20/C$6</f>
        <v>6.073006930994245E-3</v>
      </c>
      <c r="E20" s="38"/>
      <c r="F20" s="39">
        <f t="shared" ref="F20:F27" si="4">C20*$H$13</f>
        <v>98945.145600000003</v>
      </c>
      <c r="G20" s="35">
        <f t="shared" si="2"/>
        <v>8.5022097033919428E-2</v>
      </c>
      <c r="H20" s="36">
        <f t="shared" si="3"/>
        <v>8.288202833456329E-2</v>
      </c>
      <c r="J20" s="123">
        <v>6816</v>
      </c>
      <c r="L20" s="145"/>
    </row>
    <row r="21" spans="1:12" x14ac:dyDescent="0.3">
      <c r="A21" s="37" t="s">
        <v>14</v>
      </c>
      <c r="B21" s="37" t="s">
        <v>12</v>
      </c>
      <c r="C21" s="34">
        <f t="shared" ref="C21:C27" si="5">J21*$J$17+J21</f>
        <v>5989.1343999999999</v>
      </c>
      <c r="D21" s="35">
        <f t="shared" si="1"/>
        <v>5.1463744180491131E-3</v>
      </c>
      <c r="E21" s="38"/>
      <c r="F21" s="39">
        <f t="shared" si="4"/>
        <v>83847.881599999993</v>
      </c>
      <c r="G21" s="35">
        <f t="shared" si="2"/>
        <v>7.2049241852687587E-2</v>
      </c>
      <c r="H21" s="36">
        <f t="shared" si="3"/>
        <v>7.0235709457223822E-2</v>
      </c>
      <c r="J21" s="123">
        <v>5776</v>
      </c>
    </row>
    <row r="22" spans="1:12" x14ac:dyDescent="0.3">
      <c r="A22" s="37" t="s">
        <v>15</v>
      </c>
      <c r="B22" s="37" t="s">
        <v>33</v>
      </c>
      <c r="C22" s="34">
        <f t="shared" si="5"/>
        <v>5989.1343999999999</v>
      </c>
      <c r="D22" s="35">
        <f t="shared" si="1"/>
        <v>5.1463744180491131E-3</v>
      </c>
      <c r="E22" s="38"/>
      <c r="F22" s="39">
        <f t="shared" si="4"/>
        <v>83847.881599999993</v>
      </c>
      <c r="G22" s="35">
        <f t="shared" si="2"/>
        <v>7.2049241852687587E-2</v>
      </c>
      <c r="H22" s="36">
        <f t="shared" si="3"/>
        <v>7.0235709457223822E-2</v>
      </c>
      <c r="I22" s="32"/>
      <c r="J22" s="123">
        <v>5776</v>
      </c>
    </row>
    <row r="23" spans="1:12" x14ac:dyDescent="0.3">
      <c r="A23" s="37" t="s">
        <v>16</v>
      </c>
      <c r="B23" s="37" t="s">
        <v>34</v>
      </c>
      <c r="C23" s="34">
        <f t="shared" si="5"/>
        <v>5989.1343999999999</v>
      </c>
      <c r="D23" s="35">
        <f t="shared" si="1"/>
        <v>5.1463744180491131E-3</v>
      </c>
      <c r="E23" s="38"/>
      <c r="F23" s="39">
        <f t="shared" si="4"/>
        <v>83847.881599999993</v>
      </c>
      <c r="G23" s="35">
        <f t="shared" si="2"/>
        <v>7.2049241852687587E-2</v>
      </c>
      <c r="H23" s="36">
        <f t="shared" si="3"/>
        <v>7.0235709457223822E-2</v>
      </c>
      <c r="J23" s="123">
        <v>5776</v>
      </c>
    </row>
    <row r="24" spans="1:12" x14ac:dyDescent="0.3">
      <c r="A24" s="37" t="s">
        <v>30</v>
      </c>
      <c r="B24" s="37" t="s">
        <v>40</v>
      </c>
      <c r="C24" s="34">
        <f t="shared" si="5"/>
        <v>5989.1343999999999</v>
      </c>
      <c r="D24" s="35">
        <f t="shared" si="1"/>
        <v>5.1463744180491131E-3</v>
      </c>
      <c r="E24" s="38"/>
      <c r="F24" s="39">
        <f t="shared" si="4"/>
        <v>83847.881599999993</v>
      </c>
      <c r="G24" s="35">
        <f t="shared" si="2"/>
        <v>7.2049241852687587E-2</v>
      </c>
      <c r="H24" s="36">
        <f t="shared" si="3"/>
        <v>7.0235709457223822E-2</v>
      </c>
      <c r="I24" s="33"/>
      <c r="J24" s="123">
        <v>5776</v>
      </c>
    </row>
    <row r="25" spans="1:12" x14ac:dyDescent="0.3">
      <c r="A25" s="37" t="s">
        <v>31</v>
      </c>
      <c r="B25" s="37" t="s">
        <v>39</v>
      </c>
      <c r="C25" s="34">
        <f t="shared" si="5"/>
        <v>0</v>
      </c>
      <c r="D25" s="35">
        <f t="shared" si="1"/>
        <v>0</v>
      </c>
      <c r="E25" s="38"/>
      <c r="F25" s="39">
        <f t="shared" si="4"/>
        <v>0</v>
      </c>
      <c r="G25" s="35">
        <f t="shared" si="2"/>
        <v>0</v>
      </c>
      <c r="H25" s="36">
        <f t="shared" si="3"/>
        <v>0</v>
      </c>
      <c r="I25" s="33"/>
      <c r="J25" s="123"/>
    </row>
    <row r="26" spans="1:12" x14ac:dyDescent="0.3">
      <c r="A26" s="37" t="s">
        <v>38</v>
      </c>
      <c r="B26" s="37" t="s">
        <v>50</v>
      </c>
      <c r="C26" s="34">
        <f t="shared" si="5"/>
        <v>2380.027677</v>
      </c>
      <c r="D26" s="35">
        <f t="shared" si="1"/>
        <v>2.04512250570995E-3</v>
      </c>
      <c r="E26" s="38"/>
      <c r="F26" s="39">
        <f t="shared" si="4"/>
        <v>33320.387478000004</v>
      </c>
      <c r="G26" s="35">
        <f t="shared" si="2"/>
        <v>2.8631715079939304E-2</v>
      </c>
      <c r="H26" s="36">
        <f t="shared" si="3"/>
        <v>2.7911033758388083E-2</v>
      </c>
      <c r="J26" s="124">
        <v>2295.33</v>
      </c>
    </row>
    <row r="27" spans="1:12" x14ac:dyDescent="0.3">
      <c r="A27" s="37" t="s">
        <v>42</v>
      </c>
      <c r="B27" s="37" t="s">
        <v>51</v>
      </c>
      <c r="C27" s="34">
        <f t="shared" si="5"/>
        <v>0</v>
      </c>
      <c r="D27" s="35">
        <f t="shared" si="1"/>
        <v>0</v>
      </c>
      <c r="E27" s="38"/>
      <c r="F27" s="39">
        <f t="shared" si="4"/>
        <v>0</v>
      </c>
      <c r="G27" s="35">
        <f t="shared" si="2"/>
        <v>0</v>
      </c>
      <c r="H27" s="36">
        <f t="shared" si="3"/>
        <v>0</v>
      </c>
      <c r="J27" s="123"/>
    </row>
    <row r="28" spans="1:12" x14ac:dyDescent="0.3">
      <c r="B28" s="9"/>
      <c r="D28" s="17"/>
      <c r="F28" s="14"/>
      <c r="G28" s="12"/>
    </row>
    <row r="29" spans="1:12" ht="17.399999999999999" x14ac:dyDescent="0.45">
      <c r="A29" s="2" t="s">
        <v>5</v>
      </c>
      <c r="B29" s="10" t="s">
        <v>19</v>
      </c>
      <c r="C29" s="21">
        <f>SUM(C30:C33)</f>
        <v>10021.2227031</v>
      </c>
      <c r="D29" s="18">
        <f>C29/C$15</f>
        <v>0.23076923076923078</v>
      </c>
      <c r="F29" s="31">
        <f>SUM(F30:F33)</f>
        <v>140297.11784340002</v>
      </c>
      <c r="G29" s="17">
        <f>F29/C$6</f>
        <v>0.12055523385738273</v>
      </c>
      <c r="H29" s="17">
        <f>F29/C$4</f>
        <v>0.11752076997655402</v>
      </c>
    </row>
    <row r="30" spans="1:12" x14ac:dyDescent="0.3">
      <c r="A30" s="2" t="s">
        <v>20</v>
      </c>
      <c r="B30" s="11" t="s">
        <v>28</v>
      </c>
      <c r="C30" s="22">
        <f>E30*(C$19-C27)</f>
        <v>2672.3260541600002</v>
      </c>
      <c r="D30" s="8">
        <f>C30/C$15</f>
        <v>6.1538461538461542E-2</v>
      </c>
      <c r="E30" s="29">
        <v>0.08</v>
      </c>
      <c r="F30" s="23">
        <f>C30*$H$13</f>
        <v>37412.564758240005</v>
      </c>
      <c r="G30" s="17">
        <f>F30/C$6</f>
        <v>3.2148062361968731E-2</v>
      </c>
      <c r="H30" s="17">
        <f>F30/C$4</f>
        <v>3.1338871993747734E-2</v>
      </c>
    </row>
    <row r="31" spans="1:12" x14ac:dyDescent="0.3">
      <c r="A31" s="2" t="s">
        <v>21</v>
      </c>
      <c r="B31" s="11" t="s">
        <v>26</v>
      </c>
      <c r="C31" s="22">
        <f>E31*(C$19-C27)</f>
        <v>6680.8151354000001</v>
      </c>
      <c r="D31" s="8">
        <f>C31/C$15</f>
        <v>0.15384615384615385</v>
      </c>
      <c r="E31" s="29">
        <v>0.2</v>
      </c>
      <c r="F31" s="23">
        <f>C31*$H$13</f>
        <v>93531.411895600002</v>
      </c>
      <c r="G31" s="17">
        <f>F31/C$6</f>
        <v>8.0370155904921817E-2</v>
      </c>
      <c r="H31" s="17">
        <f>F31/C$4</f>
        <v>7.8347179984369339E-2</v>
      </c>
    </row>
    <row r="32" spans="1:12" x14ac:dyDescent="0.3">
      <c r="A32" s="2" t="s">
        <v>22</v>
      </c>
      <c r="B32" s="11" t="s">
        <v>406</v>
      </c>
      <c r="C32" s="22">
        <f>E32*(C$19-C27)</f>
        <v>334.04075677000003</v>
      </c>
      <c r="D32" s="8">
        <f>C32/C$15</f>
        <v>7.6923076923076927E-3</v>
      </c>
      <c r="E32" s="29">
        <v>0.01</v>
      </c>
      <c r="F32" s="23">
        <f>C32*$H$13</f>
        <v>4676.5705947800006</v>
      </c>
      <c r="G32" s="17">
        <f>F32/C$6</f>
        <v>4.0185077952460914E-3</v>
      </c>
      <c r="H32" s="17">
        <f>F32/C$4</f>
        <v>3.9173589992184668E-3</v>
      </c>
    </row>
    <row r="33" spans="1:8" x14ac:dyDescent="0.3">
      <c r="A33" s="2" t="s">
        <v>23</v>
      </c>
      <c r="B33" s="11" t="s">
        <v>27</v>
      </c>
      <c r="C33" s="22">
        <f>E33*(C$19-C27)</f>
        <v>334.04075677000003</v>
      </c>
      <c r="D33" s="8">
        <f>C33/C$15</f>
        <v>7.6923076923076927E-3</v>
      </c>
      <c r="E33" s="29">
        <v>0.01</v>
      </c>
      <c r="F33" s="23">
        <f>C33*$H$13</f>
        <v>4676.5705947800006</v>
      </c>
      <c r="G33" s="17">
        <f>F33/C$6</f>
        <v>4.0185077952460914E-3</v>
      </c>
      <c r="H33" s="17">
        <f>F33/C$4</f>
        <v>3.9173589992184668E-3</v>
      </c>
    </row>
    <row r="34" spans="1:8" x14ac:dyDescent="0.3">
      <c r="B34" s="9"/>
      <c r="D34" s="17"/>
      <c r="F34" s="14"/>
      <c r="G34" s="17"/>
      <c r="H34" s="17"/>
    </row>
  </sheetData>
  <mergeCells count="7">
    <mergeCell ref="K15:K16"/>
    <mergeCell ref="A1:G1"/>
    <mergeCell ref="A2:G2"/>
    <mergeCell ref="C3:D3"/>
    <mergeCell ref="D13:F13"/>
    <mergeCell ref="J15:J16"/>
    <mergeCell ref="F5:J8"/>
  </mergeCells>
  <pageMargins left="0.511811024" right="0.511811024" top="0.78740157499999996" bottom="0.78740157499999996" header="0.31496062000000002" footer="0.31496062000000002"/>
  <pageSetup paperSize="9" scale="5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view="pageBreakPreview" zoomScaleNormal="85" zoomScaleSheetLayoutView="100" workbookViewId="0">
      <selection activeCell="N26" sqref="N26"/>
    </sheetView>
  </sheetViews>
  <sheetFormatPr defaultColWidth="8.6640625" defaultRowHeight="15.6" x14ac:dyDescent="0.3"/>
  <cols>
    <col min="1" max="1" width="7.88671875" style="2" bestFit="1" customWidth="1"/>
    <col min="2" max="2" width="43" style="2" bestFit="1" customWidth="1"/>
    <col min="3" max="3" width="15.109375" style="4" bestFit="1" customWidth="1"/>
    <col min="4" max="4" width="7.77734375" style="3" bestFit="1" customWidth="1"/>
    <col min="5" max="5" width="4.77734375" style="2" bestFit="1" customWidth="1"/>
    <col min="6" max="6" width="13.21875" style="4" bestFit="1" customWidth="1"/>
    <col min="7" max="7" width="4.88671875" style="2" hidden="1" customWidth="1"/>
    <col min="8" max="8" width="6.5546875" style="2" hidden="1" customWidth="1"/>
    <col min="9" max="9" width="6.5546875" style="2" bestFit="1" customWidth="1"/>
    <col min="10" max="10" width="22.33203125" style="2" bestFit="1" customWidth="1"/>
    <col min="11" max="11" width="19.6640625" style="2" bestFit="1" customWidth="1"/>
    <col min="12" max="12" width="12.6640625" style="2" bestFit="1" customWidth="1"/>
    <col min="13" max="13" width="11.21875" style="2" bestFit="1" customWidth="1"/>
    <col min="14" max="14" width="11.5546875" style="2" customWidth="1"/>
    <col min="15" max="16384" width="8.6640625" style="2"/>
  </cols>
  <sheetData>
    <row r="1" spans="1:14" x14ac:dyDescent="0.3">
      <c r="A1" s="270" t="s">
        <v>10</v>
      </c>
      <c r="B1" s="270"/>
      <c r="C1" s="270"/>
      <c r="D1" s="270"/>
      <c r="E1" s="270"/>
      <c r="F1" s="270"/>
      <c r="G1" s="270"/>
    </row>
    <row r="2" spans="1:14" x14ac:dyDescent="0.3">
      <c r="A2" s="259" t="s">
        <v>396</v>
      </c>
      <c r="B2" s="259"/>
      <c r="C2" s="259"/>
      <c r="D2" s="259"/>
      <c r="E2" s="259"/>
      <c r="F2" s="259"/>
      <c r="G2" s="259"/>
    </row>
    <row r="3" spans="1:14" x14ac:dyDescent="0.3">
      <c r="C3" s="259"/>
      <c r="D3" s="259"/>
      <c r="J3" s="134"/>
      <c r="K3" s="133"/>
      <c r="L3" s="12"/>
      <c r="M3" s="142"/>
    </row>
    <row r="4" spans="1:14" ht="16.2" thickBot="1" x14ac:dyDescent="0.35">
      <c r="A4" s="2" t="s">
        <v>0</v>
      </c>
      <c r="B4" s="1" t="s">
        <v>52</v>
      </c>
      <c r="C4" s="20">
        <f>SUM(C7:C12)</f>
        <v>1193807</v>
      </c>
      <c r="G4" s="5"/>
      <c r="J4" s="134"/>
      <c r="K4" s="133"/>
      <c r="L4" s="12"/>
      <c r="M4" s="142"/>
    </row>
    <row r="5" spans="1:14" ht="16.8" thickTop="1" thickBot="1" x14ac:dyDescent="0.35">
      <c r="B5" s="6"/>
      <c r="C5" s="14"/>
      <c r="D5" s="2"/>
      <c r="F5" s="261" t="s">
        <v>414</v>
      </c>
      <c r="G5" s="262"/>
      <c r="H5" s="262"/>
      <c r="I5" s="262"/>
      <c r="J5" s="263"/>
      <c r="K5" s="152" t="s">
        <v>413</v>
      </c>
      <c r="L5" s="155">
        <v>3.2899999999999999E-2</v>
      </c>
      <c r="M5" s="142"/>
      <c r="N5" s="144"/>
    </row>
    <row r="6" spans="1:14" ht="18" thickBot="1" x14ac:dyDescent="0.5">
      <c r="A6" s="2" t="s">
        <v>9</v>
      </c>
      <c r="B6" s="7" t="s">
        <v>17</v>
      </c>
      <c r="C6" s="21">
        <f>SUM(C7:C10)+C12</f>
        <v>1163758</v>
      </c>
      <c r="D6" s="15">
        <f>SUM(D7:D12)</f>
        <v>1</v>
      </c>
      <c r="F6" s="264"/>
      <c r="G6" s="265"/>
      <c r="H6" s="265"/>
      <c r="I6" s="265"/>
      <c r="J6" s="266"/>
      <c r="K6" s="153" t="s">
        <v>409</v>
      </c>
      <c r="L6" s="155">
        <v>0</v>
      </c>
    </row>
    <row r="7" spans="1:14" ht="16.2" thickBot="1" x14ac:dyDescent="0.35">
      <c r="A7" s="2" t="s">
        <v>7</v>
      </c>
      <c r="B7" s="2" t="s">
        <v>24</v>
      </c>
      <c r="C7" s="22">
        <v>509812</v>
      </c>
      <c r="D7" s="8">
        <f t="shared" ref="D7:D12" si="0">C7/C$4</f>
        <v>0.42704725303168772</v>
      </c>
      <c r="F7" s="264"/>
      <c r="G7" s="265"/>
      <c r="H7" s="265"/>
      <c r="I7" s="265"/>
      <c r="J7" s="266"/>
      <c r="K7" s="153" t="s">
        <v>407</v>
      </c>
      <c r="L7" s="155">
        <v>4.6100000000000002E-2</v>
      </c>
    </row>
    <row r="8" spans="1:14" ht="16.2" thickBot="1" x14ac:dyDescent="0.35">
      <c r="A8" s="2" t="s">
        <v>8</v>
      </c>
      <c r="B8" s="2" t="s">
        <v>25</v>
      </c>
      <c r="C8" s="22">
        <v>42203</v>
      </c>
      <c r="D8" s="8">
        <f t="shared" si="0"/>
        <v>3.5351610436192782E-2</v>
      </c>
      <c r="F8" s="267"/>
      <c r="G8" s="268"/>
      <c r="H8" s="268"/>
      <c r="I8" s="268"/>
      <c r="J8" s="269"/>
      <c r="K8" s="156" t="s">
        <v>408</v>
      </c>
      <c r="L8" s="154">
        <v>0</v>
      </c>
    </row>
    <row r="9" spans="1:14" x14ac:dyDescent="0.3">
      <c r="A9" s="2" t="s">
        <v>6</v>
      </c>
      <c r="B9" s="2" t="s">
        <v>29</v>
      </c>
      <c r="C9" s="22">
        <v>561629</v>
      </c>
      <c r="D9" s="8">
        <f t="shared" si="0"/>
        <v>0.47045209150222772</v>
      </c>
      <c r="E9" s="4"/>
      <c r="G9" s="8"/>
      <c r="M9" s="141"/>
    </row>
    <row r="10" spans="1:14" x14ac:dyDescent="0.3">
      <c r="A10" s="2" t="s">
        <v>35</v>
      </c>
      <c r="B10" s="2" t="s">
        <v>46</v>
      </c>
      <c r="C10" s="22">
        <v>50114</v>
      </c>
      <c r="D10" s="8">
        <f t="shared" si="0"/>
        <v>4.1978309726781633E-2</v>
      </c>
      <c r="E10" s="4"/>
      <c r="G10" s="8"/>
    </row>
    <row r="11" spans="1:14" x14ac:dyDescent="0.3">
      <c r="A11" s="2" t="s">
        <v>36</v>
      </c>
      <c r="B11" s="2" t="s">
        <v>49</v>
      </c>
      <c r="C11" s="22">
        <f>22000+8049</f>
        <v>30049</v>
      </c>
      <c r="D11" s="8">
        <f t="shared" si="0"/>
        <v>2.5170735303110134E-2</v>
      </c>
      <c r="E11" s="4"/>
      <c r="G11" s="8"/>
    </row>
    <row r="12" spans="1:14" x14ac:dyDescent="0.3">
      <c r="A12" s="2" t="s">
        <v>394</v>
      </c>
      <c r="B12" s="2" t="s">
        <v>37</v>
      </c>
      <c r="C12" s="22">
        <v>0</v>
      </c>
      <c r="D12" s="8">
        <f t="shared" si="0"/>
        <v>0</v>
      </c>
      <c r="G12" s="8"/>
      <c r="J12" s="28" t="s">
        <v>412</v>
      </c>
      <c r="K12" s="147" t="s">
        <v>410</v>
      </c>
      <c r="L12" s="28" t="s">
        <v>411</v>
      </c>
    </row>
    <row r="13" spans="1:14" x14ac:dyDescent="0.3">
      <c r="D13" s="260" t="s">
        <v>41</v>
      </c>
      <c r="E13" s="260"/>
      <c r="F13" s="260"/>
      <c r="G13" s="27"/>
      <c r="H13" s="28">
        <v>14</v>
      </c>
      <c r="I13" s="126">
        <f>J13/C4</f>
        <v>0.19905305912932325</v>
      </c>
      <c r="J13" s="146">
        <f>C17*H13</f>
        <v>237630.93536</v>
      </c>
      <c r="K13" s="148"/>
      <c r="L13" s="149">
        <f>K13-J13</f>
        <v>-237630.93536</v>
      </c>
    </row>
    <row r="14" spans="1:14" s="3" customFormat="1" x14ac:dyDescent="0.3">
      <c r="C14" s="13"/>
      <c r="F14" s="26"/>
      <c r="H14" s="25"/>
    </row>
    <row r="15" spans="1:14" ht="16.2" thickBot="1" x14ac:dyDescent="0.35">
      <c r="A15" s="2" t="s">
        <v>1</v>
      </c>
      <c r="B15" s="1" t="s">
        <v>32</v>
      </c>
      <c r="C15" s="20">
        <f>C17</f>
        <v>16973.63824</v>
      </c>
      <c r="D15" s="40">
        <f>D17</f>
        <v>1.4585195753756365E-2</v>
      </c>
      <c r="E15" s="24"/>
      <c r="F15" s="20">
        <f>H$13*C15</f>
        <v>237630.93536</v>
      </c>
      <c r="G15" s="16">
        <f>F15/C6</f>
        <v>0.20419274055258912</v>
      </c>
      <c r="H15" s="16"/>
      <c r="J15" s="258" t="s">
        <v>44</v>
      </c>
      <c r="K15" s="258" t="s">
        <v>393</v>
      </c>
    </row>
    <row r="16" spans="1:14" ht="16.2" thickTop="1" x14ac:dyDescent="0.3">
      <c r="B16" s="6"/>
      <c r="C16" s="23"/>
      <c r="D16" s="16"/>
      <c r="E16" s="24"/>
      <c r="F16" s="23"/>
      <c r="J16" s="258"/>
      <c r="K16" s="258"/>
    </row>
    <row r="17" spans="1:12" ht="17.399999999999999" x14ac:dyDescent="0.45">
      <c r="A17" s="2" t="s">
        <v>2</v>
      </c>
      <c r="B17" s="7" t="s">
        <v>3</v>
      </c>
      <c r="C17" s="30">
        <f>C19+C29</f>
        <v>16973.63824</v>
      </c>
      <c r="D17" s="15">
        <f>C17/C6</f>
        <v>1.4585195753756365E-2</v>
      </c>
      <c r="E17" s="24"/>
      <c r="F17" s="31">
        <f>F19+F29</f>
        <v>237630.93536</v>
      </c>
      <c r="G17" s="19">
        <f>F17/C6</f>
        <v>0.20419274055258912</v>
      </c>
      <c r="H17" s="126">
        <f>F17/C4</f>
        <v>0.19905305912932325</v>
      </c>
      <c r="J17" s="143">
        <v>3.6900000000000002E-2</v>
      </c>
      <c r="K17" s="122">
        <f>6*998</f>
        <v>5988</v>
      </c>
    </row>
    <row r="18" spans="1:12" ht="17.399999999999999" x14ac:dyDescent="0.45">
      <c r="B18" s="7"/>
      <c r="C18" s="30"/>
      <c r="D18" s="17"/>
      <c r="E18" s="24"/>
      <c r="F18" s="23"/>
      <c r="G18" s="3"/>
      <c r="H18" s="157"/>
      <c r="K18" s="150">
        <f>K17-C21</f>
        <v>-1.1343999999999141</v>
      </c>
    </row>
    <row r="19" spans="1:12" ht="17.399999999999999" x14ac:dyDescent="0.45">
      <c r="A19" s="2" t="s">
        <v>4</v>
      </c>
      <c r="B19" s="7" t="s">
        <v>18</v>
      </c>
      <c r="C19" s="30">
        <f>SUM(C20:C27)</f>
        <v>13056.6448</v>
      </c>
      <c r="D19" s="15">
        <f t="shared" ref="D19:D27" si="1">C19/C$6</f>
        <v>1.1219381349043357E-2</v>
      </c>
      <c r="E19" s="24"/>
      <c r="F19" s="31">
        <f>SUM(F20:F27)</f>
        <v>182793.02720000001</v>
      </c>
      <c r="G19" s="17">
        <f t="shared" ref="G19:G27" si="2">F19/C$6</f>
        <v>0.15707133888660701</v>
      </c>
      <c r="H19" s="16">
        <f t="shared" ref="H19:H27" si="3">F19/C$4</f>
        <v>0.15311773779178711</v>
      </c>
      <c r="J19" s="82" t="s">
        <v>43</v>
      </c>
      <c r="L19" s="157"/>
    </row>
    <row r="20" spans="1:12" x14ac:dyDescent="0.3">
      <c r="A20" s="37" t="s">
        <v>13</v>
      </c>
      <c r="B20" s="37" t="s">
        <v>11</v>
      </c>
      <c r="C20" s="34">
        <f>J20*$J$17+J20</f>
        <v>7067.5104000000001</v>
      </c>
      <c r="D20" s="35">
        <f>C20/C$6</f>
        <v>6.073006930994245E-3</v>
      </c>
      <c r="E20" s="38"/>
      <c r="F20" s="39">
        <f t="shared" ref="F20:F27" si="4">C20*$H$13</f>
        <v>98945.145600000003</v>
      </c>
      <c r="G20" s="35">
        <f t="shared" si="2"/>
        <v>8.5022097033919428E-2</v>
      </c>
      <c r="H20" s="36">
        <f t="shared" si="3"/>
        <v>8.288202833456329E-2</v>
      </c>
      <c r="J20" s="123">
        <v>6816</v>
      </c>
      <c r="L20" s="145"/>
    </row>
    <row r="21" spans="1:12" x14ac:dyDescent="0.3">
      <c r="A21" s="37" t="s">
        <v>14</v>
      </c>
      <c r="B21" s="37" t="s">
        <v>12</v>
      </c>
      <c r="C21" s="34">
        <f t="shared" ref="C21:C27" si="5">J21*$J$17+J21</f>
        <v>5989.1343999999999</v>
      </c>
      <c r="D21" s="35">
        <f t="shared" si="1"/>
        <v>5.1463744180491131E-3</v>
      </c>
      <c r="E21" s="38"/>
      <c r="F21" s="39">
        <f t="shared" si="4"/>
        <v>83847.881599999993</v>
      </c>
      <c r="G21" s="35">
        <f t="shared" si="2"/>
        <v>7.2049241852687587E-2</v>
      </c>
      <c r="H21" s="36">
        <f t="shared" si="3"/>
        <v>7.0235709457223822E-2</v>
      </c>
      <c r="J21" s="123">
        <v>5776</v>
      </c>
    </row>
    <row r="22" spans="1:12" x14ac:dyDescent="0.3">
      <c r="A22" s="37" t="s">
        <v>15</v>
      </c>
      <c r="B22" s="37" t="s">
        <v>33</v>
      </c>
      <c r="C22" s="34">
        <f t="shared" si="5"/>
        <v>0</v>
      </c>
      <c r="D22" s="35">
        <f t="shared" si="1"/>
        <v>0</v>
      </c>
      <c r="E22" s="38"/>
      <c r="F22" s="39">
        <f t="shared" si="4"/>
        <v>0</v>
      </c>
      <c r="G22" s="35">
        <f t="shared" si="2"/>
        <v>0</v>
      </c>
      <c r="H22" s="36">
        <f t="shared" si="3"/>
        <v>0</v>
      </c>
      <c r="I22" s="32"/>
      <c r="J22" s="123"/>
    </row>
    <row r="23" spans="1:12" x14ac:dyDescent="0.3">
      <c r="A23" s="37" t="s">
        <v>16</v>
      </c>
      <c r="B23" s="37" t="s">
        <v>34</v>
      </c>
      <c r="C23" s="34">
        <f t="shared" si="5"/>
        <v>0</v>
      </c>
      <c r="D23" s="35">
        <f t="shared" si="1"/>
        <v>0</v>
      </c>
      <c r="E23" s="38"/>
      <c r="F23" s="39">
        <f t="shared" si="4"/>
        <v>0</v>
      </c>
      <c r="G23" s="35">
        <f t="shared" si="2"/>
        <v>0</v>
      </c>
      <c r="H23" s="36">
        <f t="shared" si="3"/>
        <v>0</v>
      </c>
      <c r="J23" s="123"/>
    </row>
    <row r="24" spans="1:12" x14ac:dyDescent="0.3">
      <c r="A24" s="37" t="s">
        <v>30</v>
      </c>
      <c r="B24" s="37" t="s">
        <v>40</v>
      </c>
      <c r="C24" s="34">
        <f t="shared" si="5"/>
        <v>0</v>
      </c>
      <c r="D24" s="35">
        <f t="shared" si="1"/>
        <v>0</v>
      </c>
      <c r="E24" s="38"/>
      <c r="F24" s="39">
        <f t="shared" si="4"/>
        <v>0</v>
      </c>
      <c r="G24" s="35">
        <f t="shared" si="2"/>
        <v>0</v>
      </c>
      <c r="H24" s="36">
        <f t="shared" si="3"/>
        <v>0</v>
      </c>
      <c r="I24" s="33"/>
      <c r="J24" s="123"/>
    </row>
    <row r="25" spans="1:12" x14ac:dyDescent="0.3">
      <c r="A25" s="37" t="s">
        <v>31</v>
      </c>
      <c r="B25" s="37" t="s">
        <v>39</v>
      </c>
      <c r="C25" s="34">
        <f t="shared" si="5"/>
        <v>0</v>
      </c>
      <c r="D25" s="35">
        <f t="shared" si="1"/>
        <v>0</v>
      </c>
      <c r="E25" s="38"/>
      <c r="F25" s="39">
        <f t="shared" si="4"/>
        <v>0</v>
      </c>
      <c r="G25" s="35">
        <f t="shared" si="2"/>
        <v>0</v>
      </c>
      <c r="H25" s="36">
        <f t="shared" si="3"/>
        <v>0</v>
      </c>
      <c r="I25" s="33"/>
      <c r="J25" s="123"/>
    </row>
    <row r="26" spans="1:12" x14ac:dyDescent="0.3">
      <c r="A26" s="37" t="s">
        <v>38</v>
      </c>
      <c r="B26" s="37" t="s">
        <v>50</v>
      </c>
      <c r="C26" s="34">
        <f t="shared" si="5"/>
        <v>0</v>
      </c>
      <c r="D26" s="35">
        <f t="shared" si="1"/>
        <v>0</v>
      </c>
      <c r="E26" s="38"/>
      <c r="F26" s="39">
        <f t="shared" si="4"/>
        <v>0</v>
      </c>
      <c r="G26" s="35">
        <f t="shared" si="2"/>
        <v>0</v>
      </c>
      <c r="H26" s="36">
        <f t="shared" si="3"/>
        <v>0</v>
      </c>
      <c r="J26" s="124"/>
    </row>
    <row r="27" spans="1:12" x14ac:dyDescent="0.3">
      <c r="A27" s="37" t="s">
        <v>42</v>
      </c>
      <c r="B27" s="37" t="s">
        <v>51</v>
      </c>
      <c r="C27" s="34">
        <f t="shared" si="5"/>
        <v>0</v>
      </c>
      <c r="D27" s="35">
        <f t="shared" si="1"/>
        <v>0</v>
      </c>
      <c r="E27" s="38"/>
      <c r="F27" s="39">
        <f t="shared" si="4"/>
        <v>0</v>
      </c>
      <c r="G27" s="35">
        <f t="shared" si="2"/>
        <v>0</v>
      </c>
      <c r="H27" s="36">
        <f t="shared" si="3"/>
        <v>0</v>
      </c>
      <c r="J27" s="123"/>
    </row>
    <row r="28" spans="1:12" x14ac:dyDescent="0.3">
      <c r="B28" s="9"/>
      <c r="D28" s="17"/>
      <c r="F28" s="14"/>
      <c r="G28" s="12"/>
    </row>
    <row r="29" spans="1:12" ht="17.399999999999999" x14ac:dyDescent="0.45">
      <c r="A29" s="2" t="s">
        <v>5</v>
      </c>
      <c r="B29" s="10" t="s">
        <v>19</v>
      </c>
      <c r="C29" s="21">
        <f>SUM(C30:C33)</f>
        <v>3916.9934400000002</v>
      </c>
      <c r="D29" s="18">
        <f>C29/C$15</f>
        <v>0.23076923076923078</v>
      </c>
      <c r="F29" s="31">
        <f>SUM(F30:F33)</f>
        <v>54837.908160000006</v>
      </c>
      <c r="G29" s="17">
        <f>F29/C$6</f>
        <v>4.712140166598211E-2</v>
      </c>
      <c r="H29" s="17">
        <f>F29/C$4</f>
        <v>4.5935321337536139E-2</v>
      </c>
    </row>
    <row r="30" spans="1:12" x14ac:dyDescent="0.3">
      <c r="A30" s="2" t="s">
        <v>20</v>
      </c>
      <c r="B30" s="11" t="s">
        <v>28</v>
      </c>
      <c r="C30" s="22">
        <f>E30*(C$19-C27)</f>
        <v>1044.5315840000001</v>
      </c>
      <c r="D30" s="8">
        <f>C30/C$15</f>
        <v>6.1538461538461542E-2</v>
      </c>
      <c r="E30" s="29">
        <v>0.08</v>
      </c>
      <c r="F30" s="23">
        <f>C30*$H$13</f>
        <v>14623.442176</v>
      </c>
      <c r="G30" s="17">
        <f>F30/C$6</f>
        <v>1.256570711092856E-2</v>
      </c>
      <c r="H30" s="17">
        <f>F30/C$4</f>
        <v>1.2249419023342969E-2</v>
      </c>
    </row>
    <row r="31" spans="1:12" x14ac:dyDescent="0.3">
      <c r="A31" s="2" t="s">
        <v>21</v>
      </c>
      <c r="B31" s="11" t="s">
        <v>26</v>
      </c>
      <c r="C31" s="22">
        <f>E31*(C$19-C27)</f>
        <v>2611.3289600000003</v>
      </c>
      <c r="D31" s="8">
        <f>C31/C$15</f>
        <v>0.15384615384615385</v>
      </c>
      <c r="E31" s="29">
        <v>0.2</v>
      </c>
      <c r="F31" s="23">
        <f>C31*$H$13</f>
        <v>36558.605440000007</v>
      </c>
      <c r="G31" s="17">
        <f>F31/C$6</f>
        <v>3.1414267777321404E-2</v>
      </c>
      <c r="H31" s="17">
        <f>F31/C$4</f>
        <v>3.0623547558357427E-2</v>
      </c>
    </row>
    <row r="32" spans="1:12" x14ac:dyDescent="0.3">
      <c r="A32" s="2" t="s">
        <v>22</v>
      </c>
      <c r="B32" s="11" t="s">
        <v>406</v>
      </c>
      <c r="C32" s="22">
        <f>E32*(C$19-C27)</f>
        <v>130.56644800000001</v>
      </c>
      <c r="D32" s="8">
        <f>C32/C$15</f>
        <v>7.6923076923076927E-3</v>
      </c>
      <c r="E32" s="29">
        <v>0.01</v>
      </c>
      <c r="F32" s="23">
        <f>C32*$H$13</f>
        <v>1827.9302720000001</v>
      </c>
      <c r="G32" s="17">
        <f>F32/C$6</f>
        <v>1.57071338886607E-3</v>
      </c>
      <c r="H32" s="17">
        <f>F32/C$4</f>
        <v>1.5311773779178711E-3</v>
      </c>
    </row>
    <row r="33" spans="1:8" x14ac:dyDescent="0.3">
      <c r="A33" s="2" t="s">
        <v>23</v>
      </c>
      <c r="B33" s="11" t="s">
        <v>27</v>
      </c>
      <c r="C33" s="22">
        <f>E33*(C$19-C27)</f>
        <v>130.56644800000001</v>
      </c>
      <c r="D33" s="8">
        <f>C33/C$15</f>
        <v>7.6923076923076927E-3</v>
      </c>
      <c r="E33" s="29">
        <v>0.01</v>
      </c>
      <c r="F33" s="23">
        <f>C33*$H$13</f>
        <v>1827.9302720000001</v>
      </c>
      <c r="G33" s="17">
        <f>F33/C$6</f>
        <v>1.57071338886607E-3</v>
      </c>
      <c r="H33" s="17">
        <f>F33/C$4</f>
        <v>1.5311773779178711E-3</v>
      </c>
    </row>
    <row r="34" spans="1:8" x14ac:dyDescent="0.3">
      <c r="B34" s="9"/>
      <c r="D34" s="17"/>
      <c r="F34" s="14"/>
      <c r="G34" s="17"/>
      <c r="H34" s="17"/>
    </row>
  </sheetData>
  <mergeCells count="7">
    <mergeCell ref="K15:K16"/>
    <mergeCell ref="A1:G1"/>
    <mergeCell ref="A2:G2"/>
    <mergeCell ref="C3:D3"/>
    <mergeCell ref="D13:F13"/>
    <mergeCell ref="J15:J16"/>
    <mergeCell ref="F5:J8"/>
  </mergeCells>
  <pageMargins left="0.511811024" right="0.511811024" top="0.78740157499999996" bottom="0.78740157499999996" header="0.31496062000000002" footer="0.31496062000000002"/>
  <pageSetup paperSize="9" scale="56" orientation="portrait" r:id="rId1"/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view="pageBreakPreview" zoomScaleNormal="100" zoomScaleSheetLayoutView="100" workbookViewId="0">
      <selection activeCell="J13" sqref="J13"/>
    </sheetView>
  </sheetViews>
  <sheetFormatPr defaultColWidth="8.6640625" defaultRowHeight="15.6" x14ac:dyDescent="0.3"/>
  <cols>
    <col min="1" max="1" width="7.88671875" style="2" bestFit="1" customWidth="1"/>
    <col min="2" max="2" width="43" style="2" bestFit="1" customWidth="1"/>
    <col min="3" max="3" width="15.109375" style="4" bestFit="1" customWidth="1"/>
    <col min="4" max="4" width="7.77734375" style="3" bestFit="1" customWidth="1"/>
    <col min="5" max="5" width="4.77734375" style="2" bestFit="1" customWidth="1"/>
    <col min="6" max="6" width="13.21875" style="4" bestFit="1" customWidth="1"/>
    <col min="7" max="7" width="4.88671875" style="2" hidden="1" customWidth="1"/>
    <col min="8" max="8" width="6.5546875" style="2" hidden="1" customWidth="1"/>
    <col min="9" max="9" width="6.5546875" style="2" bestFit="1" customWidth="1"/>
    <col min="10" max="10" width="22.33203125" style="2" bestFit="1" customWidth="1"/>
    <col min="11" max="11" width="19.6640625" style="2" bestFit="1" customWidth="1"/>
    <col min="12" max="12" width="12.6640625" style="2" bestFit="1" customWidth="1"/>
    <col min="13" max="13" width="11.21875" style="2" bestFit="1" customWidth="1"/>
    <col min="14" max="14" width="11.5546875" style="2" customWidth="1"/>
    <col min="15" max="16384" width="8.6640625" style="2"/>
  </cols>
  <sheetData>
    <row r="1" spans="1:14" x14ac:dyDescent="0.3">
      <c r="A1" s="270" t="s">
        <v>10</v>
      </c>
      <c r="B1" s="270"/>
      <c r="C1" s="270"/>
      <c r="D1" s="270"/>
      <c r="E1" s="270"/>
      <c r="F1" s="270"/>
      <c r="G1" s="270"/>
    </row>
    <row r="2" spans="1:14" x14ac:dyDescent="0.3">
      <c r="A2" s="259" t="s">
        <v>396</v>
      </c>
      <c r="B2" s="259"/>
      <c r="C2" s="259"/>
      <c r="D2" s="259"/>
      <c r="E2" s="259"/>
      <c r="F2" s="259"/>
      <c r="G2" s="259"/>
    </row>
    <row r="3" spans="1:14" x14ac:dyDescent="0.3">
      <c r="C3" s="259"/>
      <c r="D3" s="259"/>
      <c r="J3" s="134"/>
      <c r="K3" s="133"/>
      <c r="L3" s="12"/>
      <c r="M3" s="142"/>
    </row>
    <row r="4" spans="1:14" ht="16.2" thickBot="1" x14ac:dyDescent="0.35">
      <c r="A4" s="2" t="s">
        <v>0</v>
      </c>
      <c r="B4" s="1" t="s">
        <v>52</v>
      </c>
      <c r="C4" s="20">
        <f>SUM(C7:C12)</f>
        <v>1193807</v>
      </c>
      <c r="G4" s="5"/>
      <c r="J4" s="134"/>
      <c r="K4" s="133"/>
      <c r="L4" s="12"/>
      <c r="M4" s="142"/>
    </row>
    <row r="5" spans="1:14" ht="16.8" thickTop="1" thickBot="1" x14ac:dyDescent="0.35">
      <c r="B5" s="6"/>
      <c r="C5" s="14"/>
      <c r="D5" s="2"/>
      <c r="F5" s="261" t="s">
        <v>414</v>
      </c>
      <c r="G5" s="262"/>
      <c r="H5" s="262"/>
      <c r="I5" s="262"/>
      <c r="J5" s="263"/>
      <c r="K5" s="152" t="s">
        <v>413</v>
      </c>
      <c r="L5" s="155">
        <v>3.2899999999999999E-2</v>
      </c>
      <c r="M5" s="142"/>
      <c r="N5" s="144"/>
    </row>
    <row r="6" spans="1:14" ht="18" thickBot="1" x14ac:dyDescent="0.5">
      <c r="A6" s="2" t="s">
        <v>9</v>
      </c>
      <c r="B6" s="7" t="s">
        <v>17</v>
      </c>
      <c r="C6" s="21">
        <f>SUM(C7:C10)+C12</f>
        <v>1163758</v>
      </c>
      <c r="D6" s="15">
        <f>SUM(D7:D12)</f>
        <v>1</v>
      </c>
      <c r="F6" s="264"/>
      <c r="G6" s="265"/>
      <c r="H6" s="265"/>
      <c r="I6" s="265"/>
      <c r="J6" s="266"/>
      <c r="K6" s="153" t="s">
        <v>409</v>
      </c>
      <c r="L6" s="155">
        <v>0</v>
      </c>
    </row>
    <row r="7" spans="1:14" ht="16.2" thickBot="1" x14ac:dyDescent="0.35">
      <c r="A7" s="2" t="s">
        <v>7</v>
      </c>
      <c r="B7" s="2" t="s">
        <v>24</v>
      </c>
      <c r="C7" s="22">
        <v>509812</v>
      </c>
      <c r="D7" s="8">
        <f t="shared" ref="D7:D12" si="0">C7/C$4</f>
        <v>0.42704725303168772</v>
      </c>
      <c r="F7" s="264"/>
      <c r="G7" s="265"/>
      <c r="H7" s="265"/>
      <c r="I7" s="265"/>
      <c r="J7" s="266"/>
      <c r="K7" s="153" t="s">
        <v>407</v>
      </c>
      <c r="L7" s="155">
        <v>4.6100000000000002E-2</v>
      </c>
    </row>
    <row r="8" spans="1:14" ht="16.2" thickBot="1" x14ac:dyDescent="0.35">
      <c r="A8" s="2" t="s">
        <v>8</v>
      </c>
      <c r="B8" s="2" t="s">
        <v>25</v>
      </c>
      <c r="C8" s="22">
        <v>42203</v>
      </c>
      <c r="D8" s="8">
        <f t="shared" si="0"/>
        <v>3.5351610436192782E-2</v>
      </c>
      <c r="F8" s="267"/>
      <c r="G8" s="268"/>
      <c r="H8" s="268"/>
      <c r="I8" s="268"/>
      <c r="J8" s="269"/>
      <c r="K8" s="156" t="s">
        <v>408</v>
      </c>
      <c r="L8" s="154">
        <v>0</v>
      </c>
    </row>
    <row r="9" spans="1:14" x14ac:dyDescent="0.3">
      <c r="A9" s="2" t="s">
        <v>6</v>
      </c>
      <c r="B9" s="2" t="s">
        <v>29</v>
      </c>
      <c r="C9" s="22">
        <v>561629</v>
      </c>
      <c r="D9" s="8">
        <f t="shared" si="0"/>
        <v>0.47045209150222772</v>
      </c>
      <c r="E9" s="4"/>
      <c r="G9" s="8"/>
      <c r="M9" s="141"/>
    </row>
    <row r="10" spans="1:14" x14ac:dyDescent="0.3">
      <c r="A10" s="2" t="s">
        <v>35</v>
      </c>
      <c r="B10" s="2" t="s">
        <v>46</v>
      </c>
      <c r="C10" s="22">
        <v>50114</v>
      </c>
      <c r="D10" s="8">
        <f t="shared" si="0"/>
        <v>4.1978309726781633E-2</v>
      </c>
      <c r="E10" s="4"/>
      <c r="G10" s="8"/>
    </row>
    <row r="11" spans="1:14" x14ac:dyDescent="0.3">
      <c r="A11" s="2" t="s">
        <v>36</v>
      </c>
      <c r="B11" s="2" t="s">
        <v>49</v>
      </c>
      <c r="C11" s="22">
        <f>22000+8049</f>
        <v>30049</v>
      </c>
      <c r="D11" s="8">
        <f t="shared" si="0"/>
        <v>2.5170735303110134E-2</v>
      </c>
      <c r="E11" s="4"/>
      <c r="G11" s="8"/>
    </row>
    <row r="12" spans="1:14" x14ac:dyDescent="0.3">
      <c r="A12" s="2" t="s">
        <v>394</v>
      </c>
      <c r="B12" s="2" t="s">
        <v>37</v>
      </c>
      <c r="C12" s="22">
        <v>0</v>
      </c>
      <c r="D12" s="8">
        <f t="shared" si="0"/>
        <v>0</v>
      </c>
      <c r="G12" s="8"/>
      <c r="J12" s="28" t="s">
        <v>412</v>
      </c>
      <c r="K12" s="147" t="s">
        <v>410</v>
      </c>
      <c r="L12" s="28" t="s">
        <v>411</v>
      </c>
    </row>
    <row r="13" spans="1:14" x14ac:dyDescent="0.3">
      <c r="D13" s="260" t="s">
        <v>41</v>
      </c>
      <c r="E13" s="260"/>
      <c r="F13" s="260"/>
      <c r="G13" s="27"/>
      <c r="H13" s="28">
        <v>14</v>
      </c>
      <c r="I13" s="126">
        <f>J13/C4</f>
        <v>0.18261284458878194</v>
      </c>
      <c r="J13" s="146">
        <f>C17*H13</f>
        <v>218004.49215999999</v>
      </c>
      <c r="K13" s="148"/>
      <c r="L13" s="149">
        <f>K13-J13</f>
        <v>-218004.49215999999</v>
      </c>
    </row>
    <row r="14" spans="1:14" s="3" customFormat="1" x14ac:dyDescent="0.3">
      <c r="C14" s="13"/>
      <c r="F14" s="26"/>
      <c r="H14" s="25"/>
    </row>
    <row r="15" spans="1:14" ht="16.2" thickBot="1" x14ac:dyDescent="0.35">
      <c r="A15" s="2" t="s">
        <v>1</v>
      </c>
      <c r="B15" s="1" t="s">
        <v>32</v>
      </c>
      <c r="C15" s="20">
        <f>C17</f>
        <v>15571.74944</v>
      </c>
      <c r="D15" s="40">
        <f>D17</f>
        <v>1.3380573486927694E-2</v>
      </c>
      <c r="E15" s="24"/>
      <c r="F15" s="20">
        <f>H$13*C15</f>
        <v>218004.49215999999</v>
      </c>
      <c r="G15" s="16">
        <f>F15/C6</f>
        <v>0.18732802881698771</v>
      </c>
      <c r="H15" s="16"/>
      <c r="J15" s="258" t="s">
        <v>44</v>
      </c>
      <c r="K15" s="258" t="s">
        <v>393</v>
      </c>
    </row>
    <row r="16" spans="1:14" ht="16.2" thickTop="1" x14ac:dyDescent="0.3">
      <c r="B16" s="6"/>
      <c r="C16" s="23"/>
      <c r="D16" s="16"/>
      <c r="E16" s="24"/>
      <c r="F16" s="23"/>
      <c r="J16" s="258"/>
      <c r="K16" s="258"/>
    </row>
    <row r="17" spans="1:12" ht="17.399999999999999" x14ac:dyDescent="0.45">
      <c r="A17" s="2" t="s">
        <v>2</v>
      </c>
      <c r="B17" s="7" t="s">
        <v>3</v>
      </c>
      <c r="C17" s="30">
        <f>C19+C29</f>
        <v>15571.74944</v>
      </c>
      <c r="D17" s="15">
        <f>C17/C6</f>
        <v>1.3380573486927694E-2</v>
      </c>
      <c r="E17" s="24"/>
      <c r="F17" s="31">
        <f>F19+F29</f>
        <v>218004.49215999997</v>
      </c>
      <c r="G17" s="19">
        <f>F17/C6</f>
        <v>0.18732802881698771</v>
      </c>
      <c r="H17" s="126">
        <f>F17/C4</f>
        <v>0.18261284458878191</v>
      </c>
      <c r="J17" s="143">
        <v>3.6900000000000002E-2</v>
      </c>
      <c r="K17" s="122">
        <f>6*998</f>
        <v>5988</v>
      </c>
    </row>
    <row r="18" spans="1:12" ht="17.399999999999999" x14ac:dyDescent="0.45">
      <c r="B18" s="7"/>
      <c r="C18" s="30"/>
      <c r="D18" s="17"/>
      <c r="E18" s="24"/>
      <c r="F18" s="23"/>
      <c r="G18" s="3"/>
      <c r="H18" s="157"/>
      <c r="K18" s="150">
        <f>K17-C22</f>
        <v>-1.1343999999999141</v>
      </c>
    </row>
    <row r="19" spans="1:12" ht="17.399999999999999" x14ac:dyDescent="0.45">
      <c r="A19" s="2" t="s">
        <v>4</v>
      </c>
      <c r="B19" s="7" t="s">
        <v>18</v>
      </c>
      <c r="C19" s="30">
        <f>SUM(C20:C27)</f>
        <v>11978.2688</v>
      </c>
      <c r="D19" s="15">
        <f t="shared" ref="D19:D27" si="1">C19/C$6</f>
        <v>1.0292748836098226E-2</v>
      </c>
      <c r="E19" s="24"/>
      <c r="F19" s="31">
        <f>SUM(F20:F27)</f>
        <v>167695.76319999999</v>
      </c>
      <c r="G19" s="17">
        <f t="shared" ref="G19:G27" si="2">F19/C$6</f>
        <v>0.14409848370537517</v>
      </c>
      <c r="H19" s="16">
        <f t="shared" ref="H19:H27" si="3">F19/C$4</f>
        <v>0.14047141891444764</v>
      </c>
      <c r="J19" s="82" t="s">
        <v>43</v>
      </c>
      <c r="L19" s="157"/>
    </row>
    <row r="20" spans="1:12" x14ac:dyDescent="0.3">
      <c r="A20" s="37" t="s">
        <v>13</v>
      </c>
      <c r="B20" s="37" t="s">
        <v>11</v>
      </c>
      <c r="C20" s="34">
        <f>J20*$J$17+J20</f>
        <v>0</v>
      </c>
      <c r="D20" s="35">
        <f>C20/C$6</f>
        <v>0</v>
      </c>
      <c r="E20" s="38"/>
      <c r="F20" s="39">
        <f t="shared" ref="F20:F27" si="4">C20*$H$13</f>
        <v>0</v>
      </c>
      <c r="G20" s="35">
        <f t="shared" si="2"/>
        <v>0</v>
      </c>
      <c r="H20" s="36">
        <f t="shared" si="3"/>
        <v>0</v>
      </c>
      <c r="J20" s="123"/>
      <c r="L20" s="145"/>
    </row>
    <row r="21" spans="1:12" x14ac:dyDescent="0.3">
      <c r="A21" s="37" t="s">
        <v>14</v>
      </c>
      <c r="B21" s="37" t="s">
        <v>12</v>
      </c>
      <c r="C21" s="34">
        <f t="shared" ref="C21:C27" si="5">J21*$J$17+J21</f>
        <v>0</v>
      </c>
      <c r="D21" s="35">
        <f t="shared" si="1"/>
        <v>0</v>
      </c>
      <c r="E21" s="38"/>
      <c r="F21" s="39">
        <f t="shared" si="4"/>
        <v>0</v>
      </c>
      <c r="G21" s="35">
        <f t="shared" si="2"/>
        <v>0</v>
      </c>
      <c r="H21" s="36">
        <f t="shared" si="3"/>
        <v>0</v>
      </c>
      <c r="J21" s="123"/>
    </row>
    <row r="22" spans="1:12" x14ac:dyDescent="0.3">
      <c r="A22" s="37" t="s">
        <v>15</v>
      </c>
      <c r="B22" s="37" t="s">
        <v>33</v>
      </c>
      <c r="C22" s="34">
        <f t="shared" si="5"/>
        <v>5989.1343999999999</v>
      </c>
      <c r="D22" s="35">
        <f t="shared" si="1"/>
        <v>5.1463744180491131E-3</v>
      </c>
      <c r="E22" s="38"/>
      <c r="F22" s="39">
        <f t="shared" si="4"/>
        <v>83847.881599999993</v>
      </c>
      <c r="G22" s="35">
        <f t="shared" si="2"/>
        <v>7.2049241852687587E-2</v>
      </c>
      <c r="H22" s="36">
        <f t="shared" si="3"/>
        <v>7.0235709457223822E-2</v>
      </c>
      <c r="I22" s="32"/>
      <c r="J22" s="123">
        <v>5776</v>
      </c>
    </row>
    <row r="23" spans="1:12" x14ac:dyDescent="0.3">
      <c r="A23" s="37" t="s">
        <v>16</v>
      </c>
      <c r="B23" s="37" t="s">
        <v>34</v>
      </c>
      <c r="C23" s="34">
        <f t="shared" si="5"/>
        <v>0</v>
      </c>
      <c r="D23" s="35">
        <f t="shared" si="1"/>
        <v>0</v>
      </c>
      <c r="E23" s="38"/>
      <c r="F23" s="39">
        <f t="shared" si="4"/>
        <v>0</v>
      </c>
      <c r="G23" s="35">
        <f t="shared" si="2"/>
        <v>0</v>
      </c>
      <c r="H23" s="36">
        <f t="shared" si="3"/>
        <v>0</v>
      </c>
      <c r="J23" s="123"/>
    </row>
    <row r="24" spans="1:12" x14ac:dyDescent="0.3">
      <c r="A24" s="37" t="s">
        <v>30</v>
      </c>
      <c r="B24" s="37" t="s">
        <v>40</v>
      </c>
      <c r="C24" s="34">
        <f t="shared" si="5"/>
        <v>5989.1343999999999</v>
      </c>
      <c r="D24" s="35">
        <f t="shared" si="1"/>
        <v>5.1463744180491131E-3</v>
      </c>
      <c r="E24" s="38"/>
      <c r="F24" s="39">
        <f t="shared" si="4"/>
        <v>83847.881599999993</v>
      </c>
      <c r="G24" s="35">
        <f t="shared" si="2"/>
        <v>7.2049241852687587E-2</v>
      </c>
      <c r="H24" s="36">
        <f t="shared" si="3"/>
        <v>7.0235709457223822E-2</v>
      </c>
      <c r="I24" s="33"/>
      <c r="J24" s="123">
        <v>5776</v>
      </c>
    </row>
    <row r="25" spans="1:12" x14ac:dyDescent="0.3">
      <c r="A25" s="37" t="s">
        <v>31</v>
      </c>
      <c r="B25" s="37" t="s">
        <v>39</v>
      </c>
      <c r="C25" s="34">
        <f t="shared" si="5"/>
        <v>0</v>
      </c>
      <c r="D25" s="35">
        <f t="shared" si="1"/>
        <v>0</v>
      </c>
      <c r="E25" s="38"/>
      <c r="F25" s="39">
        <f t="shared" si="4"/>
        <v>0</v>
      </c>
      <c r="G25" s="35">
        <f t="shared" si="2"/>
        <v>0</v>
      </c>
      <c r="H25" s="36">
        <f t="shared" si="3"/>
        <v>0</v>
      </c>
      <c r="I25" s="33"/>
      <c r="J25" s="123"/>
    </row>
    <row r="26" spans="1:12" x14ac:dyDescent="0.3">
      <c r="A26" s="37" t="s">
        <v>38</v>
      </c>
      <c r="B26" s="37" t="s">
        <v>50</v>
      </c>
      <c r="C26" s="34">
        <f t="shared" si="5"/>
        <v>0</v>
      </c>
      <c r="D26" s="35">
        <f t="shared" si="1"/>
        <v>0</v>
      </c>
      <c r="E26" s="38"/>
      <c r="F26" s="39">
        <f t="shared" si="4"/>
        <v>0</v>
      </c>
      <c r="G26" s="35">
        <f t="shared" si="2"/>
        <v>0</v>
      </c>
      <c r="H26" s="36">
        <f t="shared" si="3"/>
        <v>0</v>
      </c>
      <c r="J26" s="124"/>
    </row>
    <row r="27" spans="1:12" x14ac:dyDescent="0.3">
      <c r="A27" s="37" t="s">
        <v>42</v>
      </c>
      <c r="B27" s="37" t="s">
        <v>51</v>
      </c>
      <c r="C27" s="34">
        <f t="shared" si="5"/>
        <v>0</v>
      </c>
      <c r="D27" s="35">
        <f t="shared" si="1"/>
        <v>0</v>
      </c>
      <c r="E27" s="38"/>
      <c r="F27" s="39">
        <f t="shared" si="4"/>
        <v>0</v>
      </c>
      <c r="G27" s="35">
        <f t="shared" si="2"/>
        <v>0</v>
      </c>
      <c r="H27" s="36">
        <f t="shared" si="3"/>
        <v>0</v>
      </c>
      <c r="J27" s="123"/>
    </row>
    <row r="28" spans="1:12" x14ac:dyDescent="0.3">
      <c r="B28" s="9"/>
      <c r="D28" s="17"/>
      <c r="F28" s="14"/>
      <c r="G28" s="12"/>
    </row>
    <row r="29" spans="1:12" ht="17.399999999999999" x14ac:dyDescent="0.45">
      <c r="A29" s="2" t="s">
        <v>5</v>
      </c>
      <c r="B29" s="10" t="s">
        <v>19</v>
      </c>
      <c r="C29" s="21">
        <f>SUM(C30:C33)</f>
        <v>3593.4806400000007</v>
      </c>
      <c r="D29" s="18">
        <f>C29/C$15</f>
        <v>0.23076923076923081</v>
      </c>
      <c r="F29" s="31">
        <f>SUM(F30:F33)</f>
        <v>50308.728959999993</v>
      </c>
      <c r="G29" s="17">
        <f>F29/C$6</f>
        <v>4.3229545111612547E-2</v>
      </c>
      <c r="H29" s="17">
        <f>F29/C$4</f>
        <v>4.2141425674334286E-2</v>
      </c>
    </row>
    <row r="30" spans="1:12" x14ac:dyDescent="0.3">
      <c r="A30" s="2" t="s">
        <v>20</v>
      </c>
      <c r="B30" s="11" t="s">
        <v>28</v>
      </c>
      <c r="C30" s="22">
        <f>E30*(C$19-C27)</f>
        <v>958.26150400000006</v>
      </c>
      <c r="D30" s="8">
        <f>C30/C$15</f>
        <v>6.1538461538461542E-2</v>
      </c>
      <c r="E30" s="29">
        <v>0.08</v>
      </c>
      <c r="F30" s="23">
        <f>C30*$H$13</f>
        <v>13415.661056000001</v>
      </c>
      <c r="G30" s="17">
        <f>F30/C$6</f>
        <v>1.1527878696430014E-2</v>
      </c>
      <c r="H30" s="17">
        <f>F30/C$4</f>
        <v>1.1237713513155813E-2</v>
      </c>
    </row>
    <row r="31" spans="1:12" x14ac:dyDescent="0.3">
      <c r="A31" s="2" t="s">
        <v>21</v>
      </c>
      <c r="B31" s="11" t="s">
        <v>26</v>
      </c>
      <c r="C31" s="22">
        <f>E31*(C$19-C27)</f>
        <v>2395.6537600000001</v>
      </c>
      <c r="D31" s="8">
        <f>C31/C$15</f>
        <v>0.15384615384615385</v>
      </c>
      <c r="E31" s="29">
        <v>0.2</v>
      </c>
      <c r="F31" s="23">
        <f>C31*$H$13</f>
        <v>33539.15264</v>
      </c>
      <c r="G31" s="17">
        <f>F31/C$6</f>
        <v>2.8819696741075033E-2</v>
      </c>
      <c r="H31" s="17">
        <f>F31/C$4</f>
        <v>2.8094283782889529E-2</v>
      </c>
    </row>
    <row r="32" spans="1:12" x14ac:dyDescent="0.3">
      <c r="A32" s="2" t="s">
        <v>22</v>
      </c>
      <c r="B32" s="11" t="s">
        <v>406</v>
      </c>
      <c r="C32" s="22">
        <f>E32*(C$19-C27)</f>
        <v>119.78268800000001</v>
      </c>
      <c r="D32" s="8">
        <f>C32/C$15</f>
        <v>7.6923076923076927E-3</v>
      </c>
      <c r="E32" s="29">
        <v>0.01</v>
      </c>
      <c r="F32" s="23">
        <f>C32*$H$13</f>
        <v>1676.9576320000001</v>
      </c>
      <c r="G32" s="17">
        <f>F32/C$6</f>
        <v>1.4409848370537518E-3</v>
      </c>
      <c r="H32" s="17">
        <f>F32/C$4</f>
        <v>1.4047141891444766E-3</v>
      </c>
    </row>
    <row r="33" spans="1:8" x14ac:dyDescent="0.3">
      <c r="A33" s="2" t="s">
        <v>23</v>
      </c>
      <c r="B33" s="11" t="s">
        <v>27</v>
      </c>
      <c r="C33" s="22">
        <f>E33*(C$19-C27)</f>
        <v>119.78268800000001</v>
      </c>
      <c r="D33" s="8">
        <f>C33/C$15</f>
        <v>7.6923076923076927E-3</v>
      </c>
      <c r="E33" s="29">
        <v>0.01</v>
      </c>
      <c r="F33" s="23">
        <f>C33*$H$13</f>
        <v>1676.9576320000001</v>
      </c>
      <c r="G33" s="17">
        <f>F33/C$6</f>
        <v>1.4409848370537518E-3</v>
      </c>
      <c r="H33" s="17">
        <f>F33/C$4</f>
        <v>1.4047141891444766E-3</v>
      </c>
    </row>
    <row r="34" spans="1:8" x14ac:dyDescent="0.3">
      <c r="B34" s="9"/>
      <c r="D34" s="17"/>
      <c r="F34" s="14"/>
      <c r="G34" s="17"/>
      <c r="H34" s="17"/>
    </row>
  </sheetData>
  <mergeCells count="7">
    <mergeCell ref="K15:K16"/>
    <mergeCell ref="A1:G1"/>
    <mergeCell ref="A2:G2"/>
    <mergeCell ref="C3:D3"/>
    <mergeCell ref="D13:F13"/>
    <mergeCell ref="J15:J16"/>
    <mergeCell ref="F5:J8"/>
  </mergeCells>
  <pageMargins left="0.511811024" right="0.511811024" top="0.78740157499999996" bottom="0.78740157499999996" header="0.31496062000000002" footer="0.31496062000000002"/>
  <pageSetup paperSize="9" scale="56" orientation="portrait" r:id="rId1"/>
  <colBreaks count="1" manualBreakCount="1">
    <brk id="1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view="pageBreakPreview" zoomScaleNormal="85" zoomScaleSheetLayoutView="100" workbookViewId="0">
      <selection activeCell="K22" sqref="K22"/>
    </sheetView>
  </sheetViews>
  <sheetFormatPr defaultColWidth="8.6640625" defaultRowHeight="15.6" x14ac:dyDescent="0.3"/>
  <cols>
    <col min="1" max="1" width="7.88671875" style="2" bestFit="1" customWidth="1"/>
    <col min="2" max="2" width="43" style="2" bestFit="1" customWidth="1"/>
    <col min="3" max="3" width="15.109375" style="4" bestFit="1" customWidth="1"/>
    <col min="4" max="4" width="7.77734375" style="3" bestFit="1" customWidth="1"/>
    <col min="5" max="5" width="4.77734375" style="2" bestFit="1" customWidth="1"/>
    <col min="6" max="6" width="13.21875" style="4" bestFit="1" customWidth="1"/>
    <col min="7" max="7" width="4.88671875" style="2" hidden="1" customWidth="1"/>
    <col min="8" max="8" width="6.5546875" style="2" hidden="1" customWidth="1"/>
    <col min="9" max="9" width="6.5546875" style="2" bestFit="1" customWidth="1"/>
    <col min="10" max="10" width="22.33203125" style="2" bestFit="1" customWidth="1"/>
    <col min="11" max="11" width="19.6640625" style="2" bestFit="1" customWidth="1"/>
    <col min="12" max="12" width="12.6640625" style="2" bestFit="1" customWidth="1"/>
    <col min="13" max="13" width="11.21875" style="2" bestFit="1" customWidth="1"/>
    <col min="14" max="14" width="11.5546875" style="2" customWidth="1"/>
    <col min="15" max="16384" width="8.6640625" style="2"/>
  </cols>
  <sheetData>
    <row r="1" spans="1:14" x14ac:dyDescent="0.3">
      <c r="A1" s="270" t="s">
        <v>10</v>
      </c>
      <c r="B1" s="270"/>
      <c r="C1" s="270"/>
      <c r="D1" s="270"/>
      <c r="E1" s="270"/>
      <c r="F1" s="270"/>
      <c r="G1" s="270"/>
    </row>
    <row r="2" spans="1:14" x14ac:dyDescent="0.3">
      <c r="A2" s="259" t="s">
        <v>396</v>
      </c>
      <c r="B2" s="259"/>
      <c r="C2" s="259"/>
      <c r="D2" s="259"/>
      <c r="E2" s="259"/>
      <c r="F2" s="259"/>
      <c r="G2" s="259"/>
    </row>
    <row r="3" spans="1:14" x14ac:dyDescent="0.3">
      <c r="C3" s="259"/>
      <c r="D3" s="259"/>
      <c r="J3" s="134"/>
      <c r="K3" s="133"/>
      <c r="L3" s="12"/>
      <c r="M3" s="142"/>
    </row>
    <row r="4" spans="1:14" ht="16.2" thickBot="1" x14ac:dyDescent="0.35">
      <c r="A4" s="2" t="s">
        <v>0</v>
      </c>
      <c r="B4" s="1" t="s">
        <v>52</v>
      </c>
      <c r="C4" s="20">
        <f>SUM(C7:C12)</f>
        <v>1193807</v>
      </c>
      <c r="G4" s="5"/>
      <c r="J4" s="134"/>
      <c r="K4" s="133"/>
      <c r="L4" s="12"/>
      <c r="M4" s="142"/>
    </row>
    <row r="5" spans="1:14" ht="16.8" thickTop="1" thickBot="1" x14ac:dyDescent="0.35">
      <c r="B5" s="6"/>
      <c r="C5" s="14"/>
      <c r="D5" s="2"/>
      <c r="F5" s="261" t="s">
        <v>414</v>
      </c>
      <c r="G5" s="262"/>
      <c r="H5" s="262"/>
      <c r="I5" s="262"/>
      <c r="J5" s="263"/>
      <c r="K5" s="152" t="s">
        <v>413</v>
      </c>
      <c r="L5" s="155">
        <v>3.2899999999999999E-2</v>
      </c>
      <c r="M5" s="142"/>
      <c r="N5" s="144"/>
    </row>
    <row r="6" spans="1:14" ht="18" thickBot="1" x14ac:dyDescent="0.5">
      <c r="A6" s="2" t="s">
        <v>9</v>
      </c>
      <c r="B6" s="7" t="s">
        <v>17</v>
      </c>
      <c r="C6" s="21">
        <f>SUM(C7:C10)+C12</f>
        <v>1163758</v>
      </c>
      <c r="D6" s="15">
        <f>SUM(D7:D12)</f>
        <v>1</v>
      </c>
      <c r="F6" s="264"/>
      <c r="G6" s="265"/>
      <c r="H6" s="265"/>
      <c r="I6" s="265"/>
      <c r="J6" s="266"/>
      <c r="K6" s="153" t="s">
        <v>409</v>
      </c>
      <c r="L6" s="155">
        <v>0</v>
      </c>
    </row>
    <row r="7" spans="1:14" ht="16.2" thickBot="1" x14ac:dyDescent="0.35">
      <c r="A7" s="2" t="s">
        <v>7</v>
      </c>
      <c r="B7" s="2" t="s">
        <v>24</v>
      </c>
      <c r="C7" s="22">
        <v>509812</v>
      </c>
      <c r="D7" s="8">
        <f t="shared" ref="D7:D12" si="0">C7/C$4</f>
        <v>0.42704725303168772</v>
      </c>
      <c r="F7" s="264"/>
      <c r="G7" s="265"/>
      <c r="H7" s="265"/>
      <c r="I7" s="265"/>
      <c r="J7" s="266"/>
      <c r="K7" s="153" t="s">
        <v>407</v>
      </c>
      <c r="L7" s="155">
        <v>4.6100000000000002E-2</v>
      </c>
    </row>
    <row r="8" spans="1:14" ht="16.2" thickBot="1" x14ac:dyDescent="0.35">
      <c r="A8" s="2" t="s">
        <v>8</v>
      </c>
      <c r="B8" s="2" t="s">
        <v>25</v>
      </c>
      <c r="C8" s="22">
        <v>42203</v>
      </c>
      <c r="D8" s="8">
        <f t="shared" si="0"/>
        <v>3.5351610436192782E-2</v>
      </c>
      <c r="F8" s="267"/>
      <c r="G8" s="268"/>
      <c r="H8" s="268"/>
      <c r="I8" s="268"/>
      <c r="J8" s="269"/>
      <c r="K8" s="156" t="s">
        <v>408</v>
      </c>
      <c r="L8" s="154">
        <v>0</v>
      </c>
    </row>
    <row r="9" spans="1:14" x14ac:dyDescent="0.3">
      <c r="A9" s="2" t="s">
        <v>6</v>
      </c>
      <c r="B9" s="2" t="s">
        <v>29</v>
      </c>
      <c r="C9" s="22">
        <v>561629</v>
      </c>
      <c r="D9" s="8">
        <f t="shared" si="0"/>
        <v>0.47045209150222772</v>
      </c>
      <c r="E9" s="4"/>
      <c r="G9" s="8"/>
      <c r="M9" s="141"/>
    </row>
    <row r="10" spans="1:14" x14ac:dyDescent="0.3">
      <c r="A10" s="2" t="s">
        <v>35</v>
      </c>
      <c r="B10" s="2" t="s">
        <v>46</v>
      </c>
      <c r="C10" s="22">
        <v>50114</v>
      </c>
      <c r="D10" s="8">
        <f t="shared" si="0"/>
        <v>4.1978309726781633E-2</v>
      </c>
      <c r="E10" s="4"/>
      <c r="G10" s="8"/>
    </row>
    <row r="11" spans="1:14" x14ac:dyDescent="0.3">
      <c r="A11" s="2" t="s">
        <v>36</v>
      </c>
      <c r="B11" s="2" t="s">
        <v>49</v>
      </c>
      <c r="C11" s="22">
        <f>22000+8049</f>
        <v>30049</v>
      </c>
      <c r="D11" s="8">
        <f t="shared" si="0"/>
        <v>2.5170735303110134E-2</v>
      </c>
      <c r="E11" s="4"/>
      <c r="G11" s="8"/>
    </row>
    <row r="12" spans="1:14" x14ac:dyDescent="0.3">
      <c r="A12" s="2" t="s">
        <v>394</v>
      </c>
      <c r="B12" s="2" t="s">
        <v>37</v>
      </c>
      <c r="C12" s="22">
        <v>0</v>
      </c>
      <c r="D12" s="8">
        <f t="shared" si="0"/>
        <v>0</v>
      </c>
      <c r="G12" s="8"/>
      <c r="J12" s="28" t="s">
        <v>412</v>
      </c>
      <c r="K12" s="147" t="s">
        <v>410</v>
      </c>
      <c r="L12" s="28" t="s">
        <v>411</v>
      </c>
    </row>
    <row r="13" spans="1:14" x14ac:dyDescent="0.3">
      <c r="D13" s="260" t="s">
        <v>41</v>
      </c>
      <c r="E13" s="260"/>
      <c r="F13" s="260"/>
      <c r="G13" s="27"/>
      <c r="H13" s="28">
        <v>14</v>
      </c>
      <c r="I13" s="126">
        <f>J13/C4</f>
        <v>0.12759076618029547</v>
      </c>
      <c r="J13" s="146">
        <f>C17*H13</f>
        <v>152318.7498014</v>
      </c>
      <c r="K13" s="148"/>
      <c r="L13" s="149">
        <f>K13-J13</f>
        <v>-152318.7498014</v>
      </c>
    </row>
    <row r="14" spans="1:14" s="3" customFormat="1" x14ac:dyDescent="0.3">
      <c r="C14" s="13"/>
      <c r="F14" s="26"/>
      <c r="H14" s="25"/>
    </row>
    <row r="15" spans="1:14" ht="16.2" thickBot="1" x14ac:dyDescent="0.35">
      <c r="A15" s="2" t="s">
        <v>1</v>
      </c>
      <c r="B15" s="1" t="s">
        <v>32</v>
      </c>
      <c r="C15" s="20">
        <f>C17</f>
        <v>10879.910700100001</v>
      </c>
      <c r="D15" s="40">
        <f>D17</f>
        <v>9.348946000886784E-3</v>
      </c>
      <c r="E15" s="24"/>
      <c r="F15" s="20">
        <f>H$13*C15</f>
        <v>152318.7498014</v>
      </c>
      <c r="G15" s="16">
        <f>F15/C6</f>
        <v>0.13088524401241494</v>
      </c>
      <c r="H15" s="16"/>
      <c r="J15" s="258" t="s">
        <v>44</v>
      </c>
      <c r="K15" s="258" t="s">
        <v>393</v>
      </c>
    </row>
    <row r="16" spans="1:14" ht="16.2" thickTop="1" x14ac:dyDescent="0.3">
      <c r="B16" s="6"/>
      <c r="C16" s="23"/>
      <c r="D16" s="16"/>
      <c r="E16" s="24"/>
      <c r="F16" s="23"/>
      <c r="J16" s="258"/>
      <c r="K16" s="258"/>
    </row>
    <row r="17" spans="1:12" ht="17.399999999999999" x14ac:dyDescent="0.45">
      <c r="A17" s="2" t="s">
        <v>2</v>
      </c>
      <c r="B17" s="7" t="s">
        <v>3</v>
      </c>
      <c r="C17" s="30">
        <f>C19+C29</f>
        <v>10879.910700100001</v>
      </c>
      <c r="D17" s="15">
        <f>C17/C6</f>
        <v>9.348946000886784E-3</v>
      </c>
      <c r="E17" s="24"/>
      <c r="F17" s="31">
        <f>F19+F29</f>
        <v>152318.7498014</v>
      </c>
      <c r="G17" s="19">
        <f>F17/C6</f>
        <v>0.13088524401241494</v>
      </c>
      <c r="H17" s="126">
        <f>F17/C4</f>
        <v>0.12759076618029547</v>
      </c>
      <c r="J17" s="143">
        <v>3.6900000000000002E-2</v>
      </c>
      <c r="K17" s="122">
        <f>6*998</f>
        <v>5988</v>
      </c>
    </row>
    <row r="18" spans="1:12" ht="17.399999999999999" x14ac:dyDescent="0.45">
      <c r="B18" s="7"/>
      <c r="C18" s="30"/>
      <c r="D18" s="17"/>
      <c r="E18" s="24"/>
      <c r="F18" s="23"/>
      <c r="G18" s="3"/>
      <c r="H18" s="157"/>
      <c r="K18" s="150">
        <f>K17-C21</f>
        <v>5988</v>
      </c>
    </row>
    <row r="19" spans="1:12" ht="17.399999999999999" x14ac:dyDescent="0.45">
      <c r="A19" s="2" t="s">
        <v>4</v>
      </c>
      <c r="B19" s="7" t="s">
        <v>18</v>
      </c>
      <c r="C19" s="30">
        <f>SUM(C20:C27)</f>
        <v>8369.1620770000009</v>
      </c>
      <c r="D19" s="15">
        <f t="shared" ref="D19:D27" si="1">C19/C$6</f>
        <v>7.1914969237590644E-3</v>
      </c>
      <c r="E19" s="24"/>
      <c r="F19" s="31">
        <f>SUM(F20:F27)</f>
        <v>117168.269078</v>
      </c>
      <c r="G19" s="17">
        <f t="shared" ref="G19:G27" si="2">F19/C$6</f>
        <v>0.10068095693262688</v>
      </c>
      <c r="H19" s="16">
        <f t="shared" ref="H19:H27" si="3">F19/C$4</f>
        <v>9.8146743215611898E-2</v>
      </c>
      <c r="J19" s="82" t="s">
        <v>43</v>
      </c>
      <c r="L19" s="157"/>
    </row>
    <row r="20" spans="1:12" x14ac:dyDescent="0.3">
      <c r="A20" s="37" t="s">
        <v>13</v>
      </c>
      <c r="B20" s="37" t="s">
        <v>11</v>
      </c>
      <c r="C20" s="34">
        <f>J20*$J$17+J20</f>
        <v>0</v>
      </c>
      <c r="D20" s="35">
        <f>C20/C$6</f>
        <v>0</v>
      </c>
      <c r="E20" s="38"/>
      <c r="F20" s="39">
        <f t="shared" ref="F20:F27" si="4">C20*$H$13</f>
        <v>0</v>
      </c>
      <c r="G20" s="35">
        <f t="shared" si="2"/>
        <v>0</v>
      </c>
      <c r="H20" s="36">
        <f t="shared" si="3"/>
        <v>0</v>
      </c>
      <c r="J20" s="123"/>
      <c r="L20" s="145"/>
    </row>
    <row r="21" spans="1:12" x14ac:dyDescent="0.3">
      <c r="A21" s="37" t="s">
        <v>14</v>
      </c>
      <c r="B21" s="37" t="s">
        <v>12</v>
      </c>
      <c r="C21" s="34">
        <f t="shared" ref="C21:C27" si="5">J21*$J$17+J21</f>
        <v>0</v>
      </c>
      <c r="D21" s="35">
        <f t="shared" si="1"/>
        <v>0</v>
      </c>
      <c r="E21" s="38"/>
      <c r="F21" s="39">
        <f t="shared" si="4"/>
        <v>0</v>
      </c>
      <c r="G21" s="35">
        <f t="shared" si="2"/>
        <v>0</v>
      </c>
      <c r="H21" s="36">
        <f t="shared" si="3"/>
        <v>0</v>
      </c>
      <c r="J21" s="123"/>
    </row>
    <row r="22" spans="1:12" x14ac:dyDescent="0.3">
      <c r="A22" s="37" t="s">
        <v>15</v>
      </c>
      <c r="B22" s="37" t="s">
        <v>33</v>
      </c>
      <c r="C22" s="34">
        <f t="shared" si="5"/>
        <v>0</v>
      </c>
      <c r="D22" s="35">
        <f t="shared" si="1"/>
        <v>0</v>
      </c>
      <c r="E22" s="38"/>
      <c r="F22" s="39">
        <f t="shared" si="4"/>
        <v>0</v>
      </c>
      <c r="G22" s="35">
        <f t="shared" si="2"/>
        <v>0</v>
      </c>
      <c r="H22" s="36">
        <f t="shared" si="3"/>
        <v>0</v>
      </c>
      <c r="I22" s="32"/>
      <c r="J22" s="123"/>
    </row>
    <row r="23" spans="1:12" x14ac:dyDescent="0.3">
      <c r="A23" s="37" t="s">
        <v>16</v>
      </c>
      <c r="B23" s="37" t="s">
        <v>34</v>
      </c>
      <c r="C23" s="34">
        <f t="shared" si="5"/>
        <v>5989.1343999999999</v>
      </c>
      <c r="D23" s="35">
        <f t="shared" si="1"/>
        <v>5.1463744180491131E-3</v>
      </c>
      <c r="E23" s="38"/>
      <c r="F23" s="39">
        <f t="shared" si="4"/>
        <v>83847.881599999993</v>
      </c>
      <c r="G23" s="35">
        <f t="shared" si="2"/>
        <v>7.2049241852687587E-2</v>
      </c>
      <c r="H23" s="36">
        <f t="shared" si="3"/>
        <v>7.0235709457223822E-2</v>
      </c>
      <c r="J23" s="123">
        <v>5776</v>
      </c>
    </row>
    <row r="24" spans="1:12" x14ac:dyDescent="0.3">
      <c r="A24" s="37" t="s">
        <v>30</v>
      </c>
      <c r="B24" s="37" t="s">
        <v>40</v>
      </c>
      <c r="C24" s="34">
        <f t="shared" si="5"/>
        <v>0</v>
      </c>
      <c r="D24" s="35">
        <f t="shared" si="1"/>
        <v>0</v>
      </c>
      <c r="E24" s="38"/>
      <c r="F24" s="39">
        <f t="shared" si="4"/>
        <v>0</v>
      </c>
      <c r="G24" s="35">
        <f t="shared" si="2"/>
        <v>0</v>
      </c>
      <c r="H24" s="36">
        <f t="shared" si="3"/>
        <v>0</v>
      </c>
      <c r="I24" s="33"/>
      <c r="J24" s="123"/>
    </row>
    <row r="25" spans="1:12" x14ac:dyDescent="0.3">
      <c r="A25" s="37" t="s">
        <v>31</v>
      </c>
      <c r="B25" s="37" t="s">
        <v>39</v>
      </c>
      <c r="C25" s="34">
        <f t="shared" si="5"/>
        <v>0</v>
      </c>
      <c r="D25" s="35">
        <f t="shared" si="1"/>
        <v>0</v>
      </c>
      <c r="E25" s="38"/>
      <c r="F25" s="39">
        <f t="shared" si="4"/>
        <v>0</v>
      </c>
      <c r="G25" s="35">
        <f t="shared" si="2"/>
        <v>0</v>
      </c>
      <c r="H25" s="36">
        <f t="shared" si="3"/>
        <v>0</v>
      </c>
      <c r="I25" s="33"/>
      <c r="J25" s="123"/>
    </row>
    <row r="26" spans="1:12" x14ac:dyDescent="0.3">
      <c r="A26" s="37" t="s">
        <v>38</v>
      </c>
      <c r="B26" s="37" t="s">
        <v>50</v>
      </c>
      <c r="C26" s="34">
        <f t="shared" si="5"/>
        <v>2380.027677</v>
      </c>
      <c r="D26" s="35">
        <f t="shared" si="1"/>
        <v>2.04512250570995E-3</v>
      </c>
      <c r="E26" s="38"/>
      <c r="F26" s="39">
        <f t="shared" si="4"/>
        <v>33320.387478000004</v>
      </c>
      <c r="G26" s="35">
        <f t="shared" si="2"/>
        <v>2.8631715079939304E-2</v>
      </c>
      <c r="H26" s="36">
        <f t="shared" si="3"/>
        <v>2.7911033758388083E-2</v>
      </c>
      <c r="J26" s="124">
        <v>2295.33</v>
      </c>
    </row>
    <row r="27" spans="1:12" x14ac:dyDescent="0.3">
      <c r="A27" s="37" t="s">
        <v>42</v>
      </c>
      <c r="B27" s="37" t="s">
        <v>51</v>
      </c>
      <c r="C27" s="34">
        <f t="shared" si="5"/>
        <v>0</v>
      </c>
      <c r="D27" s="35">
        <f t="shared" si="1"/>
        <v>0</v>
      </c>
      <c r="E27" s="38"/>
      <c r="F27" s="39">
        <f t="shared" si="4"/>
        <v>0</v>
      </c>
      <c r="G27" s="35">
        <f t="shared" si="2"/>
        <v>0</v>
      </c>
      <c r="H27" s="36">
        <f t="shared" si="3"/>
        <v>0</v>
      </c>
      <c r="J27" s="123"/>
    </row>
    <row r="28" spans="1:12" x14ac:dyDescent="0.3">
      <c r="B28" s="9"/>
      <c r="D28" s="17"/>
      <c r="F28" s="14"/>
      <c r="G28" s="12"/>
    </row>
    <row r="29" spans="1:12" ht="17.399999999999999" x14ac:dyDescent="0.45">
      <c r="A29" s="2" t="s">
        <v>5</v>
      </c>
      <c r="B29" s="10" t="s">
        <v>19</v>
      </c>
      <c r="C29" s="21">
        <f>SUM(C30:C33)</f>
        <v>2510.7486231000003</v>
      </c>
      <c r="D29" s="18">
        <f>C29/C$15</f>
        <v>0.23076923076923078</v>
      </c>
      <c r="F29" s="31">
        <f>SUM(F30:F33)</f>
        <v>35150.480723400004</v>
      </c>
      <c r="G29" s="17">
        <f>F29/C$6</f>
        <v>3.0204287079788068E-2</v>
      </c>
      <c r="H29" s="17">
        <f>F29/C$4</f>
        <v>2.9444022964683573E-2</v>
      </c>
    </row>
    <row r="30" spans="1:12" x14ac:dyDescent="0.3">
      <c r="A30" s="2" t="s">
        <v>20</v>
      </c>
      <c r="B30" s="11" t="s">
        <v>28</v>
      </c>
      <c r="C30" s="22">
        <f>E30*(C$19-C27)</f>
        <v>669.53296616000011</v>
      </c>
      <c r="D30" s="8">
        <f>C30/C$15</f>
        <v>6.1538461538461542E-2</v>
      </c>
      <c r="E30" s="29">
        <v>0.08</v>
      </c>
      <c r="F30" s="23">
        <f>C30*$H$13</f>
        <v>9373.4615262400021</v>
      </c>
      <c r="G30" s="17">
        <f>F30/C$6</f>
        <v>8.0544765546101526E-3</v>
      </c>
      <c r="H30" s="17">
        <f>F30/C$4</f>
        <v>7.8517394572489539E-3</v>
      </c>
    </row>
    <row r="31" spans="1:12" x14ac:dyDescent="0.3">
      <c r="A31" s="2" t="s">
        <v>21</v>
      </c>
      <c r="B31" s="11" t="s">
        <v>26</v>
      </c>
      <c r="C31" s="22">
        <f>E31*(C$19-C27)</f>
        <v>1673.8324154000002</v>
      </c>
      <c r="D31" s="8">
        <f>C31/C$15</f>
        <v>0.15384615384615385</v>
      </c>
      <c r="E31" s="29">
        <v>0.2</v>
      </c>
      <c r="F31" s="23">
        <f>C31*$H$13</f>
        <v>23433.653815600002</v>
      </c>
      <c r="G31" s="17">
        <f>F31/C$6</f>
        <v>2.0136191386525379E-2</v>
      </c>
      <c r="H31" s="17">
        <f>F31/C$4</f>
        <v>1.9629348643122383E-2</v>
      </c>
    </row>
    <row r="32" spans="1:12" x14ac:dyDescent="0.3">
      <c r="A32" s="2" t="s">
        <v>22</v>
      </c>
      <c r="B32" s="11" t="s">
        <v>406</v>
      </c>
      <c r="C32" s="22">
        <f>E32*(C$19-C27)</f>
        <v>83.691620770000014</v>
      </c>
      <c r="D32" s="8">
        <f>C32/C$15</f>
        <v>7.6923076923076927E-3</v>
      </c>
      <c r="E32" s="29">
        <v>0.01</v>
      </c>
      <c r="F32" s="23">
        <f>C32*$H$13</f>
        <v>1171.6826907800003</v>
      </c>
      <c r="G32" s="17">
        <f>F32/C$6</f>
        <v>1.0068095693262691E-3</v>
      </c>
      <c r="H32" s="17">
        <f>F32/C$4</f>
        <v>9.8146743215611924E-4</v>
      </c>
    </row>
    <row r="33" spans="1:8" x14ac:dyDescent="0.3">
      <c r="A33" s="2" t="s">
        <v>23</v>
      </c>
      <c r="B33" s="11" t="s">
        <v>27</v>
      </c>
      <c r="C33" s="22">
        <f>E33*(C$19-C27)</f>
        <v>83.691620770000014</v>
      </c>
      <c r="D33" s="8">
        <f>C33/C$15</f>
        <v>7.6923076923076927E-3</v>
      </c>
      <c r="E33" s="29">
        <v>0.01</v>
      </c>
      <c r="F33" s="23">
        <f>C33*$H$13</f>
        <v>1171.6826907800003</v>
      </c>
      <c r="G33" s="17">
        <f>F33/C$6</f>
        <v>1.0068095693262691E-3</v>
      </c>
      <c r="H33" s="17">
        <f>F33/C$4</f>
        <v>9.8146743215611924E-4</v>
      </c>
    </row>
    <row r="34" spans="1:8" x14ac:dyDescent="0.3">
      <c r="B34" s="9"/>
      <c r="D34" s="17"/>
      <c r="F34" s="14"/>
      <c r="G34" s="17"/>
      <c r="H34" s="17"/>
    </row>
  </sheetData>
  <mergeCells count="7">
    <mergeCell ref="K15:K16"/>
    <mergeCell ref="A1:G1"/>
    <mergeCell ref="A2:G2"/>
    <mergeCell ref="C3:D3"/>
    <mergeCell ref="D13:F13"/>
    <mergeCell ref="J15:J16"/>
    <mergeCell ref="F5:J8"/>
  </mergeCells>
  <pageMargins left="0.511811024" right="0.511811024" top="0.78740157499999996" bottom="0.78740157499999996" header="0.31496062000000002" footer="0.31496062000000002"/>
  <pageSetup paperSize="9" scale="56" orientation="portrait" r:id="rId1"/>
  <colBreaks count="1" manualBreakCount="1">
    <brk id="1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"/>
  <sheetViews>
    <sheetView view="pageBreakPreview" zoomScale="85" zoomScaleNormal="70" zoomScaleSheetLayoutView="85" workbookViewId="0">
      <selection activeCell="K4" sqref="K4"/>
    </sheetView>
  </sheetViews>
  <sheetFormatPr defaultRowHeight="14.4" x14ac:dyDescent="0.3"/>
  <cols>
    <col min="1" max="1" width="4.21875" style="181" bestFit="1" customWidth="1"/>
    <col min="2" max="2" width="41" style="181" customWidth="1"/>
    <col min="3" max="3" width="11.88671875" style="181" customWidth="1"/>
    <col min="4" max="4" width="19.21875" style="181" customWidth="1"/>
    <col min="5" max="5" width="18" style="181" customWidth="1"/>
    <col min="6" max="6" width="10.77734375" style="181" bestFit="1" customWidth="1"/>
    <col min="7" max="7" width="2.77734375" style="181" customWidth="1"/>
    <col min="8" max="8" width="4.21875" style="181" bestFit="1" customWidth="1"/>
    <col min="9" max="9" width="70.109375" style="181" customWidth="1"/>
    <col min="10" max="10" width="7.21875" style="181" bestFit="1" customWidth="1"/>
    <col min="11" max="12" width="15.5546875" style="181" bestFit="1" customWidth="1"/>
    <col min="13" max="13" width="14.88671875" style="181" bestFit="1" customWidth="1"/>
    <col min="14" max="14" width="10.6640625" style="181" customWidth="1"/>
    <col min="15" max="15" width="13" style="181" customWidth="1"/>
    <col min="16" max="16" width="16.6640625" style="181" customWidth="1"/>
    <col min="17" max="257" width="8.88671875" style="181"/>
    <col min="258" max="258" width="35.5546875" style="181" customWidth="1"/>
    <col min="259" max="259" width="23" style="181" customWidth="1"/>
    <col min="260" max="260" width="17.6640625" style="181" customWidth="1"/>
    <col min="261" max="261" width="18.44140625" style="181" customWidth="1"/>
    <col min="262" max="263" width="13.109375" style="181" customWidth="1"/>
    <col min="264" max="264" width="10.6640625" style="181" customWidth="1"/>
    <col min="265" max="265" width="40.88671875" style="181" customWidth="1"/>
    <col min="266" max="266" width="34.109375" style="181" customWidth="1"/>
    <col min="267" max="267" width="16" style="181" customWidth="1"/>
    <col min="268" max="268" width="15.6640625" style="181" customWidth="1"/>
    <col min="269" max="269" width="17.44140625" style="181" customWidth="1"/>
    <col min="270" max="270" width="10.6640625" style="181" customWidth="1"/>
    <col min="271" max="271" width="13" style="181" customWidth="1"/>
    <col min="272" max="272" width="16.6640625" style="181" customWidth="1"/>
    <col min="273" max="513" width="8.88671875" style="181"/>
    <col min="514" max="514" width="35.5546875" style="181" customWidth="1"/>
    <col min="515" max="515" width="23" style="181" customWidth="1"/>
    <col min="516" max="516" width="17.6640625" style="181" customWidth="1"/>
    <col min="517" max="517" width="18.44140625" style="181" customWidth="1"/>
    <col min="518" max="519" width="13.109375" style="181" customWidth="1"/>
    <col min="520" max="520" width="10.6640625" style="181" customWidth="1"/>
    <col min="521" max="521" width="40.88671875" style="181" customWidth="1"/>
    <col min="522" max="522" width="34.109375" style="181" customWidth="1"/>
    <col min="523" max="523" width="16" style="181" customWidth="1"/>
    <col min="524" max="524" width="15.6640625" style="181" customWidth="1"/>
    <col min="525" max="525" width="17.44140625" style="181" customWidth="1"/>
    <col min="526" max="526" width="10.6640625" style="181" customWidth="1"/>
    <col min="527" max="527" width="13" style="181" customWidth="1"/>
    <col min="528" max="528" width="16.6640625" style="181" customWidth="1"/>
    <col min="529" max="769" width="8.88671875" style="181"/>
    <col min="770" max="770" width="35.5546875" style="181" customWidth="1"/>
    <col min="771" max="771" width="23" style="181" customWidth="1"/>
    <col min="772" max="772" width="17.6640625" style="181" customWidth="1"/>
    <col min="773" max="773" width="18.44140625" style="181" customWidth="1"/>
    <col min="774" max="775" width="13.109375" style="181" customWidth="1"/>
    <col min="776" max="776" width="10.6640625" style="181" customWidth="1"/>
    <col min="777" max="777" width="40.88671875" style="181" customWidth="1"/>
    <col min="778" max="778" width="34.109375" style="181" customWidth="1"/>
    <col min="779" max="779" width="16" style="181" customWidth="1"/>
    <col min="780" max="780" width="15.6640625" style="181" customWidth="1"/>
    <col min="781" max="781" width="17.44140625" style="181" customWidth="1"/>
    <col min="782" max="782" width="10.6640625" style="181" customWidth="1"/>
    <col min="783" max="783" width="13" style="181" customWidth="1"/>
    <col min="784" max="784" width="16.6640625" style="181" customWidth="1"/>
    <col min="785" max="1025" width="8.88671875" style="181"/>
    <col min="1026" max="1026" width="35.5546875" style="181" customWidth="1"/>
    <col min="1027" max="1027" width="23" style="181" customWidth="1"/>
    <col min="1028" max="1028" width="17.6640625" style="181" customWidth="1"/>
    <col min="1029" max="1029" width="18.44140625" style="181" customWidth="1"/>
    <col min="1030" max="1031" width="13.109375" style="181" customWidth="1"/>
    <col min="1032" max="1032" width="10.6640625" style="181" customWidth="1"/>
    <col min="1033" max="1033" width="40.88671875" style="181" customWidth="1"/>
    <col min="1034" max="1034" width="34.109375" style="181" customWidth="1"/>
    <col min="1035" max="1035" width="16" style="181" customWidth="1"/>
    <col min="1036" max="1036" width="15.6640625" style="181" customWidth="1"/>
    <col min="1037" max="1037" width="17.44140625" style="181" customWidth="1"/>
    <col min="1038" max="1038" width="10.6640625" style="181" customWidth="1"/>
    <col min="1039" max="1039" width="13" style="181" customWidth="1"/>
    <col min="1040" max="1040" width="16.6640625" style="181" customWidth="1"/>
    <col min="1041" max="1281" width="8.88671875" style="181"/>
    <col min="1282" max="1282" width="35.5546875" style="181" customWidth="1"/>
    <col min="1283" max="1283" width="23" style="181" customWidth="1"/>
    <col min="1284" max="1284" width="17.6640625" style="181" customWidth="1"/>
    <col min="1285" max="1285" width="18.44140625" style="181" customWidth="1"/>
    <col min="1286" max="1287" width="13.109375" style="181" customWidth="1"/>
    <col min="1288" max="1288" width="10.6640625" style="181" customWidth="1"/>
    <col min="1289" max="1289" width="40.88671875" style="181" customWidth="1"/>
    <col min="1290" max="1290" width="34.109375" style="181" customWidth="1"/>
    <col min="1291" max="1291" width="16" style="181" customWidth="1"/>
    <col min="1292" max="1292" width="15.6640625" style="181" customWidth="1"/>
    <col min="1293" max="1293" width="17.44140625" style="181" customWidth="1"/>
    <col min="1294" max="1294" width="10.6640625" style="181" customWidth="1"/>
    <col min="1295" max="1295" width="13" style="181" customWidth="1"/>
    <col min="1296" max="1296" width="16.6640625" style="181" customWidth="1"/>
    <col min="1297" max="1537" width="8.88671875" style="181"/>
    <col min="1538" max="1538" width="35.5546875" style="181" customWidth="1"/>
    <col min="1539" max="1539" width="23" style="181" customWidth="1"/>
    <col min="1540" max="1540" width="17.6640625" style="181" customWidth="1"/>
    <col min="1541" max="1541" width="18.44140625" style="181" customWidth="1"/>
    <col min="1542" max="1543" width="13.109375" style="181" customWidth="1"/>
    <col min="1544" max="1544" width="10.6640625" style="181" customWidth="1"/>
    <col min="1545" max="1545" width="40.88671875" style="181" customWidth="1"/>
    <col min="1546" max="1546" width="34.109375" style="181" customWidth="1"/>
    <col min="1547" max="1547" width="16" style="181" customWidth="1"/>
    <col min="1548" max="1548" width="15.6640625" style="181" customWidth="1"/>
    <col min="1549" max="1549" width="17.44140625" style="181" customWidth="1"/>
    <col min="1550" max="1550" width="10.6640625" style="181" customWidth="1"/>
    <col min="1551" max="1551" width="13" style="181" customWidth="1"/>
    <col min="1552" max="1552" width="16.6640625" style="181" customWidth="1"/>
    <col min="1553" max="1793" width="8.88671875" style="181"/>
    <col min="1794" max="1794" width="35.5546875" style="181" customWidth="1"/>
    <col min="1795" max="1795" width="23" style="181" customWidth="1"/>
    <col min="1796" max="1796" width="17.6640625" style="181" customWidth="1"/>
    <col min="1797" max="1797" width="18.44140625" style="181" customWidth="1"/>
    <col min="1798" max="1799" width="13.109375" style="181" customWidth="1"/>
    <col min="1800" max="1800" width="10.6640625" style="181" customWidth="1"/>
    <col min="1801" max="1801" width="40.88671875" style="181" customWidth="1"/>
    <col min="1802" max="1802" width="34.109375" style="181" customWidth="1"/>
    <col min="1803" max="1803" width="16" style="181" customWidth="1"/>
    <col min="1804" max="1804" width="15.6640625" style="181" customWidth="1"/>
    <col min="1805" max="1805" width="17.44140625" style="181" customWidth="1"/>
    <col min="1806" max="1806" width="10.6640625" style="181" customWidth="1"/>
    <col min="1807" max="1807" width="13" style="181" customWidth="1"/>
    <col min="1808" max="1808" width="16.6640625" style="181" customWidth="1"/>
    <col min="1809" max="2049" width="8.88671875" style="181"/>
    <col min="2050" max="2050" width="35.5546875" style="181" customWidth="1"/>
    <col min="2051" max="2051" width="23" style="181" customWidth="1"/>
    <col min="2052" max="2052" width="17.6640625" style="181" customWidth="1"/>
    <col min="2053" max="2053" width="18.44140625" style="181" customWidth="1"/>
    <col min="2054" max="2055" width="13.109375" style="181" customWidth="1"/>
    <col min="2056" max="2056" width="10.6640625" style="181" customWidth="1"/>
    <col min="2057" max="2057" width="40.88671875" style="181" customWidth="1"/>
    <col min="2058" max="2058" width="34.109375" style="181" customWidth="1"/>
    <col min="2059" max="2059" width="16" style="181" customWidth="1"/>
    <col min="2060" max="2060" width="15.6640625" style="181" customWidth="1"/>
    <col min="2061" max="2061" width="17.44140625" style="181" customWidth="1"/>
    <col min="2062" max="2062" width="10.6640625" style="181" customWidth="1"/>
    <col min="2063" max="2063" width="13" style="181" customWidth="1"/>
    <col min="2064" max="2064" width="16.6640625" style="181" customWidth="1"/>
    <col min="2065" max="2305" width="8.88671875" style="181"/>
    <col min="2306" max="2306" width="35.5546875" style="181" customWidth="1"/>
    <col min="2307" max="2307" width="23" style="181" customWidth="1"/>
    <col min="2308" max="2308" width="17.6640625" style="181" customWidth="1"/>
    <col min="2309" max="2309" width="18.44140625" style="181" customWidth="1"/>
    <col min="2310" max="2311" width="13.109375" style="181" customWidth="1"/>
    <col min="2312" max="2312" width="10.6640625" style="181" customWidth="1"/>
    <col min="2313" max="2313" width="40.88671875" style="181" customWidth="1"/>
    <col min="2314" max="2314" width="34.109375" style="181" customWidth="1"/>
    <col min="2315" max="2315" width="16" style="181" customWidth="1"/>
    <col min="2316" max="2316" width="15.6640625" style="181" customWidth="1"/>
    <col min="2317" max="2317" width="17.44140625" style="181" customWidth="1"/>
    <col min="2318" max="2318" width="10.6640625" style="181" customWidth="1"/>
    <col min="2319" max="2319" width="13" style="181" customWidth="1"/>
    <col min="2320" max="2320" width="16.6640625" style="181" customWidth="1"/>
    <col min="2321" max="2561" width="8.88671875" style="181"/>
    <col min="2562" max="2562" width="35.5546875" style="181" customWidth="1"/>
    <col min="2563" max="2563" width="23" style="181" customWidth="1"/>
    <col min="2564" max="2564" width="17.6640625" style="181" customWidth="1"/>
    <col min="2565" max="2565" width="18.44140625" style="181" customWidth="1"/>
    <col min="2566" max="2567" width="13.109375" style="181" customWidth="1"/>
    <col min="2568" max="2568" width="10.6640625" style="181" customWidth="1"/>
    <col min="2569" max="2569" width="40.88671875" style="181" customWidth="1"/>
    <col min="2570" max="2570" width="34.109375" style="181" customWidth="1"/>
    <col min="2571" max="2571" width="16" style="181" customWidth="1"/>
    <col min="2572" max="2572" width="15.6640625" style="181" customWidth="1"/>
    <col min="2573" max="2573" width="17.44140625" style="181" customWidth="1"/>
    <col min="2574" max="2574" width="10.6640625" style="181" customWidth="1"/>
    <col min="2575" max="2575" width="13" style="181" customWidth="1"/>
    <col min="2576" max="2576" width="16.6640625" style="181" customWidth="1"/>
    <col min="2577" max="2817" width="8.88671875" style="181"/>
    <col min="2818" max="2818" width="35.5546875" style="181" customWidth="1"/>
    <col min="2819" max="2819" width="23" style="181" customWidth="1"/>
    <col min="2820" max="2820" width="17.6640625" style="181" customWidth="1"/>
    <col min="2821" max="2821" width="18.44140625" style="181" customWidth="1"/>
    <col min="2822" max="2823" width="13.109375" style="181" customWidth="1"/>
    <col min="2824" max="2824" width="10.6640625" style="181" customWidth="1"/>
    <col min="2825" max="2825" width="40.88671875" style="181" customWidth="1"/>
    <col min="2826" max="2826" width="34.109375" style="181" customWidth="1"/>
    <col min="2827" max="2827" width="16" style="181" customWidth="1"/>
    <col min="2828" max="2828" width="15.6640625" style="181" customWidth="1"/>
    <col min="2829" max="2829" width="17.44140625" style="181" customWidth="1"/>
    <col min="2830" max="2830" width="10.6640625" style="181" customWidth="1"/>
    <col min="2831" max="2831" width="13" style="181" customWidth="1"/>
    <col min="2832" max="2832" width="16.6640625" style="181" customWidth="1"/>
    <col min="2833" max="3073" width="8.88671875" style="181"/>
    <col min="3074" max="3074" width="35.5546875" style="181" customWidth="1"/>
    <col min="3075" max="3075" width="23" style="181" customWidth="1"/>
    <col min="3076" max="3076" width="17.6640625" style="181" customWidth="1"/>
    <col min="3077" max="3077" width="18.44140625" style="181" customWidth="1"/>
    <col min="3078" max="3079" width="13.109375" style="181" customWidth="1"/>
    <col min="3080" max="3080" width="10.6640625" style="181" customWidth="1"/>
    <col min="3081" max="3081" width="40.88671875" style="181" customWidth="1"/>
    <col min="3082" max="3082" width="34.109375" style="181" customWidth="1"/>
    <col min="3083" max="3083" width="16" style="181" customWidth="1"/>
    <col min="3084" max="3084" width="15.6640625" style="181" customWidth="1"/>
    <col min="3085" max="3085" width="17.44140625" style="181" customWidth="1"/>
    <col min="3086" max="3086" width="10.6640625" style="181" customWidth="1"/>
    <col min="3087" max="3087" width="13" style="181" customWidth="1"/>
    <col min="3088" max="3088" width="16.6640625" style="181" customWidth="1"/>
    <col min="3089" max="3329" width="8.88671875" style="181"/>
    <col min="3330" max="3330" width="35.5546875" style="181" customWidth="1"/>
    <col min="3331" max="3331" width="23" style="181" customWidth="1"/>
    <col min="3332" max="3332" width="17.6640625" style="181" customWidth="1"/>
    <col min="3333" max="3333" width="18.44140625" style="181" customWidth="1"/>
    <col min="3334" max="3335" width="13.109375" style="181" customWidth="1"/>
    <col min="3336" max="3336" width="10.6640625" style="181" customWidth="1"/>
    <col min="3337" max="3337" width="40.88671875" style="181" customWidth="1"/>
    <col min="3338" max="3338" width="34.109375" style="181" customWidth="1"/>
    <col min="3339" max="3339" width="16" style="181" customWidth="1"/>
    <col min="3340" max="3340" width="15.6640625" style="181" customWidth="1"/>
    <col min="3341" max="3341" width="17.44140625" style="181" customWidth="1"/>
    <col min="3342" max="3342" width="10.6640625" style="181" customWidth="1"/>
    <col min="3343" max="3343" width="13" style="181" customWidth="1"/>
    <col min="3344" max="3344" width="16.6640625" style="181" customWidth="1"/>
    <col min="3345" max="3585" width="8.88671875" style="181"/>
    <col min="3586" max="3586" width="35.5546875" style="181" customWidth="1"/>
    <col min="3587" max="3587" width="23" style="181" customWidth="1"/>
    <col min="3588" max="3588" width="17.6640625" style="181" customWidth="1"/>
    <col min="3589" max="3589" width="18.44140625" style="181" customWidth="1"/>
    <col min="3590" max="3591" width="13.109375" style="181" customWidth="1"/>
    <col min="3592" max="3592" width="10.6640625" style="181" customWidth="1"/>
    <col min="3593" max="3593" width="40.88671875" style="181" customWidth="1"/>
    <col min="3594" max="3594" width="34.109375" style="181" customWidth="1"/>
    <col min="3595" max="3595" width="16" style="181" customWidth="1"/>
    <col min="3596" max="3596" width="15.6640625" style="181" customWidth="1"/>
    <col min="3597" max="3597" width="17.44140625" style="181" customWidth="1"/>
    <col min="3598" max="3598" width="10.6640625" style="181" customWidth="1"/>
    <col min="3599" max="3599" width="13" style="181" customWidth="1"/>
    <col min="3600" max="3600" width="16.6640625" style="181" customWidth="1"/>
    <col min="3601" max="3841" width="8.88671875" style="181"/>
    <col min="3842" max="3842" width="35.5546875" style="181" customWidth="1"/>
    <col min="3843" max="3843" width="23" style="181" customWidth="1"/>
    <col min="3844" max="3844" width="17.6640625" style="181" customWidth="1"/>
    <col min="3845" max="3845" width="18.44140625" style="181" customWidth="1"/>
    <col min="3846" max="3847" width="13.109375" style="181" customWidth="1"/>
    <col min="3848" max="3848" width="10.6640625" style="181" customWidth="1"/>
    <col min="3849" max="3849" width="40.88671875" style="181" customWidth="1"/>
    <col min="3850" max="3850" width="34.109375" style="181" customWidth="1"/>
    <col min="3851" max="3851" width="16" style="181" customWidth="1"/>
    <col min="3852" max="3852" width="15.6640625" style="181" customWidth="1"/>
    <col min="3853" max="3853" width="17.44140625" style="181" customWidth="1"/>
    <col min="3854" max="3854" width="10.6640625" style="181" customWidth="1"/>
    <col min="3855" max="3855" width="13" style="181" customWidth="1"/>
    <col min="3856" max="3856" width="16.6640625" style="181" customWidth="1"/>
    <col min="3857" max="4097" width="8.88671875" style="181"/>
    <col min="4098" max="4098" width="35.5546875" style="181" customWidth="1"/>
    <col min="4099" max="4099" width="23" style="181" customWidth="1"/>
    <col min="4100" max="4100" width="17.6640625" style="181" customWidth="1"/>
    <col min="4101" max="4101" width="18.44140625" style="181" customWidth="1"/>
    <col min="4102" max="4103" width="13.109375" style="181" customWidth="1"/>
    <col min="4104" max="4104" width="10.6640625" style="181" customWidth="1"/>
    <col min="4105" max="4105" width="40.88671875" style="181" customWidth="1"/>
    <col min="4106" max="4106" width="34.109375" style="181" customWidth="1"/>
    <col min="4107" max="4107" width="16" style="181" customWidth="1"/>
    <col min="4108" max="4108" width="15.6640625" style="181" customWidth="1"/>
    <col min="4109" max="4109" width="17.44140625" style="181" customWidth="1"/>
    <col min="4110" max="4110" width="10.6640625" style="181" customWidth="1"/>
    <col min="4111" max="4111" width="13" style="181" customWidth="1"/>
    <col min="4112" max="4112" width="16.6640625" style="181" customWidth="1"/>
    <col min="4113" max="4353" width="8.88671875" style="181"/>
    <col min="4354" max="4354" width="35.5546875" style="181" customWidth="1"/>
    <col min="4355" max="4355" width="23" style="181" customWidth="1"/>
    <col min="4356" max="4356" width="17.6640625" style="181" customWidth="1"/>
    <col min="4357" max="4357" width="18.44140625" style="181" customWidth="1"/>
    <col min="4358" max="4359" width="13.109375" style="181" customWidth="1"/>
    <col min="4360" max="4360" width="10.6640625" style="181" customWidth="1"/>
    <col min="4361" max="4361" width="40.88671875" style="181" customWidth="1"/>
    <col min="4362" max="4362" width="34.109375" style="181" customWidth="1"/>
    <col min="4363" max="4363" width="16" style="181" customWidth="1"/>
    <col min="4364" max="4364" width="15.6640625" style="181" customWidth="1"/>
    <col min="4365" max="4365" width="17.44140625" style="181" customWidth="1"/>
    <col min="4366" max="4366" width="10.6640625" style="181" customWidth="1"/>
    <col min="4367" max="4367" width="13" style="181" customWidth="1"/>
    <col min="4368" max="4368" width="16.6640625" style="181" customWidth="1"/>
    <col min="4369" max="4609" width="8.88671875" style="181"/>
    <col min="4610" max="4610" width="35.5546875" style="181" customWidth="1"/>
    <col min="4611" max="4611" width="23" style="181" customWidth="1"/>
    <col min="4612" max="4612" width="17.6640625" style="181" customWidth="1"/>
    <col min="4613" max="4613" width="18.44140625" style="181" customWidth="1"/>
    <col min="4614" max="4615" width="13.109375" style="181" customWidth="1"/>
    <col min="4616" max="4616" width="10.6640625" style="181" customWidth="1"/>
    <col min="4617" max="4617" width="40.88671875" style="181" customWidth="1"/>
    <col min="4618" max="4618" width="34.109375" style="181" customWidth="1"/>
    <col min="4619" max="4619" width="16" style="181" customWidth="1"/>
    <col min="4620" max="4620" width="15.6640625" style="181" customWidth="1"/>
    <col min="4621" max="4621" width="17.44140625" style="181" customWidth="1"/>
    <col min="4622" max="4622" width="10.6640625" style="181" customWidth="1"/>
    <col min="4623" max="4623" width="13" style="181" customWidth="1"/>
    <col min="4624" max="4624" width="16.6640625" style="181" customWidth="1"/>
    <col min="4625" max="4865" width="8.88671875" style="181"/>
    <col min="4866" max="4866" width="35.5546875" style="181" customWidth="1"/>
    <col min="4867" max="4867" width="23" style="181" customWidth="1"/>
    <col min="4868" max="4868" width="17.6640625" style="181" customWidth="1"/>
    <col min="4869" max="4869" width="18.44140625" style="181" customWidth="1"/>
    <col min="4870" max="4871" width="13.109375" style="181" customWidth="1"/>
    <col min="4872" max="4872" width="10.6640625" style="181" customWidth="1"/>
    <col min="4873" max="4873" width="40.88671875" style="181" customWidth="1"/>
    <col min="4874" max="4874" width="34.109375" style="181" customWidth="1"/>
    <col min="4875" max="4875" width="16" style="181" customWidth="1"/>
    <col min="4876" max="4876" width="15.6640625" style="181" customWidth="1"/>
    <col min="4877" max="4877" width="17.44140625" style="181" customWidth="1"/>
    <col min="4878" max="4878" width="10.6640625" style="181" customWidth="1"/>
    <col min="4879" max="4879" width="13" style="181" customWidth="1"/>
    <col min="4880" max="4880" width="16.6640625" style="181" customWidth="1"/>
    <col min="4881" max="5121" width="8.88671875" style="181"/>
    <col min="5122" max="5122" width="35.5546875" style="181" customWidth="1"/>
    <col min="5123" max="5123" width="23" style="181" customWidth="1"/>
    <col min="5124" max="5124" width="17.6640625" style="181" customWidth="1"/>
    <col min="5125" max="5125" width="18.44140625" style="181" customWidth="1"/>
    <col min="5126" max="5127" width="13.109375" style="181" customWidth="1"/>
    <col min="5128" max="5128" width="10.6640625" style="181" customWidth="1"/>
    <col min="5129" max="5129" width="40.88671875" style="181" customWidth="1"/>
    <col min="5130" max="5130" width="34.109375" style="181" customWidth="1"/>
    <col min="5131" max="5131" width="16" style="181" customWidth="1"/>
    <col min="5132" max="5132" width="15.6640625" style="181" customWidth="1"/>
    <col min="5133" max="5133" width="17.44140625" style="181" customWidth="1"/>
    <col min="5134" max="5134" width="10.6640625" style="181" customWidth="1"/>
    <col min="5135" max="5135" width="13" style="181" customWidth="1"/>
    <col min="5136" max="5136" width="16.6640625" style="181" customWidth="1"/>
    <col min="5137" max="5377" width="8.88671875" style="181"/>
    <col min="5378" max="5378" width="35.5546875" style="181" customWidth="1"/>
    <col min="5379" max="5379" width="23" style="181" customWidth="1"/>
    <col min="5380" max="5380" width="17.6640625" style="181" customWidth="1"/>
    <col min="5381" max="5381" width="18.44140625" style="181" customWidth="1"/>
    <col min="5382" max="5383" width="13.109375" style="181" customWidth="1"/>
    <col min="5384" max="5384" width="10.6640625" style="181" customWidth="1"/>
    <col min="5385" max="5385" width="40.88671875" style="181" customWidth="1"/>
    <col min="5386" max="5386" width="34.109375" style="181" customWidth="1"/>
    <col min="5387" max="5387" width="16" style="181" customWidth="1"/>
    <col min="5388" max="5388" width="15.6640625" style="181" customWidth="1"/>
    <col min="5389" max="5389" width="17.44140625" style="181" customWidth="1"/>
    <col min="5390" max="5390" width="10.6640625" style="181" customWidth="1"/>
    <col min="5391" max="5391" width="13" style="181" customWidth="1"/>
    <col min="5392" max="5392" width="16.6640625" style="181" customWidth="1"/>
    <col min="5393" max="5633" width="8.88671875" style="181"/>
    <col min="5634" max="5634" width="35.5546875" style="181" customWidth="1"/>
    <col min="5635" max="5635" width="23" style="181" customWidth="1"/>
    <col min="5636" max="5636" width="17.6640625" style="181" customWidth="1"/>
    <col min="5637" max="5637" width="18.44140625" style="181" customWidth="1"/>
    <col min="5638" max="5639" width="13.109375" style="181" customWidth="1"/>
    <col min="5640" max="5640" width="10.6640625" style="181" customWidth="1"/>
    <col min="5641" max="5641" width="40.88671875" style="181" customWidth="1"/>
    <col min="5642" max="5642" width="34.109375" style="181" customWidth="1"/>
    <col min="5643" max="5643" width="16" style="181" customWidth="1"/>
    <col min="5644" max="5644" width="15.6640625" style="181" customWidth="1"/>
    <col min="5645" max="5645" width="17.44140625" style="181" customWidth="1"/>
    <col min="5646" max="5646" width="10.6640625" style="181" customWidth="1"/>
    <col min="5647" max="5647" width="13" style="181" customWidth="1"/>
    <col min="5648" max="5648" width="16.6640625" style="181" customWidth="1"/>
    <col min="5649" max="5889" width="8.88671875" style="181"/>
    <col min="5890" max="5890" width="35.5546875" style="181" customWidth="1"/>
    <col min="5891" max="5891" width="23" style="181" customWidth="1"/>
    <col min="5892" max="5892" width="17.6640625" style="181" customWidth="1"/>
    <col min="5893" max="5893" width="18.44140625" style="181" customWidth="1"/>
    <col min="5894" max="5895" width="13.109375" style="181" customWidth="1"/>
    <col min="5896" max="5896" width="10.6640625" style="181" customWidth="1"/>
    <col min="5897" max="5897" width="40.88671875" style="181" customWidth="1"/>
    <col min="5898" max="5898" width="34.109375" style="181" customWidth="1"/>
    <col min="5899" max="5899" width="16" style="181" customWidth="1"/>
    <col min="5900" max="5900" width="15.6640625" style="181" customWidth="1"/>
    <col min="5901" max="5901" width="17.44140625" style="181" customWidth="1"/>
    <col min="5902" max="5902" width="10.6640625" style="181" customWidth="1"/>
    <col min="5903" max="5903" width="13" style="181" customWidth="1"/>
    <col min="5904" max="5904" width="16.6640625" style="181" customWidth="1"/>
    <col min="5905" max="6145" width="8.88671875" style="181"/>
    <col min="6146" max="6146" width="35.5546875" style="181" customWidth="1"/>
    <col min="6147" max="6147" width="23" style="181" customWidth="1"/>
    <col min="6148" max="6148" width="17.6640625" style="181" customWidth="1"/>
    <col min="6149" max="6149" width="18.44140625" style="181" customWidth="1"/>
    <col min="6150" max="6151" width="13.109375" style="181" customWidth="1"/>
    <col min="6152" max="6152" width="10.6640625" style="181" customWidth="1"/>
    <col min="6153" max="6153" width="40.88671875" style="181" customWidth="1"/>
    <col min="6154" max="6154" width="34.109375" style="181" customWidth="1"/>
    <col min="6155" max="6155" width="16" style="181" customWidth="1"/>
    <col min="6156" max="6156" width="15.6640625" style="181" customWidth="1"/>
    <col min="6157" max="6157" width="17.44140625" style="181" customWidth="1"/>
    <col min="6158" max="6158" width="10.6640625" style="181" customWidth="1"/>
    <col min="6159" max="6159" width="13" style="181" customWidth="1"/>
    <col min="6160" max="6160" width="16.6640625" style="181" customWidth="1"/>
    <col min="6161" max="6401" width="8.88671875" style="181"/>
    <col min="6402" max="6402" width="35.5546875" style="181" customWidth="1"/>
    <col min="6403" max="6403" width="23" style="181" customWidth="1"/>
    <col min="6404" max="6404" width="17.6640625" style="181" customWidth="1"/>
    <col min="6405" max="6405" width="18.44140625" style="181" customWidth="1"/>
    <col min="6406" max="6407" width="13.109375" style="181" customWidth="1"/>
    <col min="6408" max="6408" width="10.6640625" style="181" customWidth="1"/>
    <col min="6409" max="6409" width="40.88671875" style="181" customWidth="1"/>
    <col min="6410" max="6410" width="34.109375" style="181" customWidth="1"/>
    <col min="6411" max="6411" width="16" style="181" customWidth="1"/>
    <col min="6412" max="6412" width="15.6640625" style="181" customWidth="1"/>
    <col min="6413" max="6413" width="17.44140625" style="181" customWidth="1"/>
    <col min="6414" max="6414" width="10.6640625" style="181" customWidth="1"/>
    <col min="6415" max="6415" width="13" style="181" customWidth="1"/>
    <col min="6416" max="6416" width="16.6640625" style="181" customWidth="1"/>
    <col min="6417" max="6657" width="8.88671875" style="181"/>
    <col min="6658" max="6658" width="35.5546875" style="181" customWidth="1"/>
    <col min="6659" max="6659" width="23" style="181" customWidth="1"/>
    <col min="6660" max="6660" width="17.6640625" style="181" customWidth="1"/>
    <col min="6661" max="6661" width="18.44140625" style="181" customWidth="1"/>
    <col min="6662" max="6663" width="13.109375" style="181" customWidth="1"/>
    <col min="6664" max="6664" width="10.6640625" style="181" customWidth="1"/>
    <col min="6665" max="6665" width="40.88671875" style="181" customWidth="1"/>
    <col min="6666" max="6666" width="34.109375" style="181" customWidth="1"/>
    <col min="6667" max="6667" width="16" style="181" customWidth="1"/>
    <col min="6668" max="6668" width="15.6640625" style="181" customWidth="1"/>
    <col min="6669" max="6669" width="17.44140625" style="181" customWidth="1"/>
    <col min="6670" max="6670" width="10.6640625" style="181" customWidth="1"/>
    <col min="6671" max="6671" width="13" style="181" customWidth="1"/>
    <col min="6672" max="6672" width="16.6640625" style="181" customWidth="1"/>
    <col min="6673" max="6913" width="8.88671875" style="181"/>
    <col min="6914" max="6914" width="35.5546875" style="181" customWidth="1"/>
    <col min="6915" max="6915" width="23" style="181" customWidth="1"/>
    <col min="6916" max="6916" width="17.6640625" style="181" customWidth="1"/>
    <col min="6917" max="6917" width="18.44140625" style="181" customWidth="1"/>
    <col min="6918" max="6919" width="13.109375" style="181" customWidth="1"/>
    <col min="6920" max="6920" width="10.6640625" style="181" customWidth="1"/>
    <col min="6921" max="6921" width="40.88671875" style="181" customWidth="1"/>
    <col min="6922" max="6922" width="34.109375" style="181" customWidth="1"/>
    <col min="6923" max="6923" width="16" style="181" customWidth="1"/>
    <col min="6924" max="6924" width="15.6640625" style="181" customWidth="1"/>
    <col min="6925" max="6925" width="17.44140625" style="181" customWidth="1"/>
    <col min="6926" max="6926" width="10.6640625" style="181" customWidth="1"/>
    <col min="6927" max="6927" width="13" style="181" customWidth="1"/>
    <col min="6928" max="6928" width="16.6640625" style="181" customWidth="1"/>
    <col min="6929" max="7169" width="8.88671875" style="181"/>
    <col min="7170" max="7170" width="35.5546875" style="181" customWidth="1"/>
    <col min="7171" max="7171" width="23" style="181" customWidth="1"/>
    <col min="7172" max="7172" width="17.6640625" style="181" customWidth="1"/>
    <col min="7173" max="7173" width="18.44140625" style="181" customWidth="1"/>
    <col min="7174" max="7175" width="13.109375" style="181" customWidth="1"/>
    <col min="7176" max="7176" width="10.6640625" style="181" customWidth="1"/>
    <col min="7177" max="7177" width="40.88671875" style="181" customWidth="1"/>
    <col min="7178" max="7178" width="34.109375" style="181" customWidth="1"/>
    <col min="7179" max="7179" width="16" style="181" customWidth="1"/>
    <col min="7180" max="7180" width="15.6640625" style="181" customWidth="1"/>
    <col min="7181" max="7181" width="17.44140625" style="181" customWidth="1"/>
    <col min="7182" max="7182" width="10.6640625" style="181" customWidth="1"/>
    <col min="7183" max="7183" width="13" style="181" customWidth="1"/>
    <col min="7184" max="7184" width="16.6640625" style="181" customWidth="1"/>
    <col min="7185" max="7425" width="8.88671875" style="181"/>
    <col min="7426" max="7426" width="35.5546875" style="181" customWidth="1"/>
    <col min="7427" max="7427" width="23" style="181" customWidth="1"/>
    <col min="7428" max="7428" width="17.6640625" style="181" customWidth="1"/>
    <col min="7429" max="7429" width="18.44140625" style="181" customWidth="1"/>
    <col min="7430" max="7431" width="13.109375" style="181" customWidth="1"/>
    <col min="7432" max="7432" width="10.6640625" style="181" customWidth="1"/>
    <col min="7433" max="7433" width="40.88671875" style="181" customWidth="1"/>
    <col min="7434" max="7434" width="34.109375" style="181" customWidth="1"/>
    <col min="7435" max="7435" width="16" style="181" customWidth="1"/>
    <col min="7436" max="7436" width="15.6640625" style="181" customWidth="1"/>
    <col min="7437" max="7437" width="17.44140625" style="181" customWidth="1"/>
    <col min="7438" max="7438" width="10.6640625" style="181" customWidth="1"/>
    <col min="7439" max="7439" width="13" style="181" customWidth="1"/>
    <col min="7440" max="7440" width="16.6640625" style="181" customWidth="1"/>
    <col min="7441" max="7681" width="8.88671875" style="181"/>
    <col min="7682" max="7682" width="35.5546875" style="181" customWidth="1"/>
    <col min="7683" max="7683" width="23" style="181" customWidth="1"/>
    <col min="7684" max="7684" width="17.6640625" style="181" customWidth="1"/>
    <col min="7685" max="7685" width="18.44140625" style="181" customWidth="1"/>
    <col min="7686" max="7687" width="13.109375" style="181" customWidth="1"/>
    <col min="7688" max="7688" width="10.6640625" style="181" customWidth="1"/>
    <col min="7689" max="7689" width="40.88671875" style="181" customWidth="1"/>
    <col min="7690" max="7690" width="34.109375" style="181" customWidth="1"/>
    <col min="7691" max="7691" width="16" style="181" customWidth="1"/>
    <col min="7692" max="7692" width="15.6640625" style="181" customWidth="1"/>
    <col min="7693" max="7693" width="17.44140625" style="181" customWidth="1"/>
    <col min="7694" max="7694" width="10.6640625" style="181" customWidth="1"/>
    <col min="7695" max="7695" width="13" style="181" customWidth="1"/>
    <col min="7696" max="7696" width="16.6640625" style="181" customWidth="1"/>
    <col min="7697" max="7937" width="8.88671875" style="181"/>
    <col min="7938" max="7938" width="35.5546875" style="181" customWidth="1"/>
    <col min="7939" max="7939" width="23" style="181" customWidth="1"/>
    <col min="7940" max="7940" width="17.6640625" style="181" customWidth="1"/>
    <col min="7941" max="7941" width="18.44140625" style="181" customWidth="1"/>
    <col min="7942" max="7943" width="13.109375" style="181" customWidth="1"/>
    <col min="7944" max="7944" width="10.6640625" style="181" customWidth="1"/>
    <col min="7945" max="7945" width="40.88671875" style="181" customWidth="1"/>
    <col min="7946" max="7946" width="34.109375" style="181" customWidth="1"/>
    <col min="7947" max="7947" width="16" style="181" customWidth="1"/>
    <col min="7948" max="7948" width="15.6640625" style="181" customWidth="1"/>
    <col min="7949" max="7949" width="17.44140625" style="181" customWidth="1"/>
    <col min="7950" max="7950" width="10.6640625" style="181" customWidth="1"/>
    <col min="7951" max="7951" width="13" style="181" customWidth="1"/>
    <col min="7952" max="7952" width="16.6640625" style="181" customWidth="1"/>
    <col min="7953" max="8193" width="8.88671875" style="181"/>
    <col min="8194" max="8194" width="35.5546875" style="181" customWidth="1"/>
    <col min="8195" max="8195" width="23" style="181" customWidth="1"/>
    <col min="8196" max="8196" width="17.6640625" style="181" customWidth="1"/>
    <col min="8197" max="8197" width="18.44140625" style="181" customWidth="1"/>
    <col min="8198" max="8199" width="13.109375" style="181" customWidth="1"/>
    <col min="8200" max="8200" width="10.6640625" style="181" customWidth="1"/>
    <col min="8201" max="8201" width="40.88671875" style="181" customWidth="1"/>
    <col min="8202" max="8202" width="34.109375" style="181" customWidth="1"/>
    <col min="8203" max="8203" width="16" style="181" customWidth="1"/>
    <col min="8204" max="8204" width="15.6640625" style="181" customWidth="1"/>
    <col min="8205" max="8205" width="17.44140625" style="181" customWidth="1"/>
    <col min="8206" max="8206" width="10.6640625" style="181" customWidth="1"/>
    <col min="8207" max="8207" width="13" style="181" customWidth="1"/>
    <col min="8208" max="8208" width="16.6640625" style="181" customWidth="1"/>
    <col min="8209" max="8449" width="8.88671875" style="181"/>
    <col min="8450" max="8450" width="35.5546875" style="181" customWidth="1"/>
    <col min="8451" max="8451" width="23" style="181" customWidth="1"/>
    <col min="8452" max="8452" width="17.6640625" style="181" customWidth="1"/>
    <col min="8453" max="8453" width="18.44140625" style="181" customWidth="1"/>
    <col min="8454" max="8455" width="13.109375" style="181" customWidth="1"/>
    <col min="8456" max="8456" width="10.6640625" style="181" customWidth="1"/>
    <col min="8457" max="8457" width="40.88671875" style="181" customWidth="1"/>
    <col min="8458" max="8458" width="34.109375" style="181" customWidth="1"/>
    <col min="8459" max="8459" width="16" style="181" customWidth="1"/>
    <col min="8460" max="8460" width="15.6640625" style="181" customWidth="1"/>
    <col min="8461" max="8461" width="17.44140625" style="181" customWidth="1"/>
    <col min="8462" max="8462" width="10.6640625" style="181" customWidth="1"/>
    <col min="8463" max="8463" width="13" style="181" customWidth="1"/>
    <col min="8464" max="8464" width="16.6640625" style="181" customWidth="1"/>
    <col min="8465" max="8705" width="8.88671875" style="181"/>
    <col min="8706" max="8706" width="35.5546875" style="181" customWidth="1"/>
    <col min="8707" max="8707" width="23" style="181" customWidth="1"/>
    <col min="8708" max="8708" width="17.6640625" style="181" customWidth="1"/>
    <col min="8709" max="8709" width="18.44140625" style="181" customWidth="1"/>
    <col min="8710" max="8711" width="13.109375" style="181" customWidth="1"/>
    <col min="8712" max="8712" width="10.6640625" style="181" customWidth="1"/>
    <col min="8713" max="8713" width="40.88671875" style="181" customWidth="1"/>
    <col min="8714" max="8714" width="34.109375" style="181" customWidth="1"/>
    <col min="8715" max="8715" width="16" style="181" customWidth="1"/>
    <col min="8716" max="8716" width="15.6640625" style="181" customWidth="1"/>
    <col min="8717" max="8717" width="17.44140625" style="181" customWidth="1"/>
    <col min="8718" max="8718" width="10.6640625" style="181" customWidth="1"/>
    <col min="8719" max="8719" width="13" style="181" customWidth="1"/>
    <col min="8720" max="8720" width="16.6640625" style="181" customWidth="1"/>
    <col min="8721" max="8961" width="8.88671875" style="181"/>
    <col min="8962" max="8962" width="35.5546875" style="181" customWidth="1"/>
    <col min="8963" max="8963" width="23" style="181" customWidth="1"/>
    <col min="8964" max="8964" width="17.6640625" style="181" customWidth="1"/>
    <col min="8965" max="8965" width="18.44140625" style="181" customWidth="1"/>
    <col min="8966" max="8967" width="13.109375" style="181" customWidth="1"/>
    <col min="8968" max="8968" width="10.6640625" style="181" customWidth="1"/>
    <col min="8969" max="8969" width="40.88671875" style="181" customWidth="1"/>
    <col min="8970" max="8970" width="34.109375" style="181" customWidth="1"/>
    <col min="8971" max="8971" width="16" style="181" customWidth="1"/>
    <col min="8972" max="8972" width="15.6640625" style="181" customWidth="1"/>
    <col min="8973" max="8973" width="17.44140625" style="181" customWidth="1"/>
    <col min="8974" max="8974" width="10.6640625" style="181" customWidth="1"/>
    <col min="8975" max="8975" width="13" style="181" customWidth="1"/>
    <col min="8976" max="8976" width="16.6640625" style="181" customWidth="1"/>
    <col min="8977" max="9217" width="8.88671875" style="181"/>
    <col min="9218" max="9218" width="35.5546875" style="181" customWidth="1"/>
    <col min="9219" max="9219" width="23" style="181" customWidth="1"/>
    <col min="9220" max="9220" width="17.6640625" style="181" customWidth="1"/>
    <col min="9221" max="9221" width="18.44140625" style="181" customWidth="1"/>
    <col min="9222" max="9223" width="13.109375" style="181" customWidth="1"/>
    <col min="9224" max="9224" width="10.6640625" style="181" customWidth="1"/>
    <col min="9225" max="9225" width="40.88671875" style="181" customWidth="1"/>
    <col min="9226" max="9226" width="34.109375" style="181" customWidth="1"/>
    <col min="9227" max="9227" width="16" style="181" customWidth="1"/>
    <col min="9228" max="9228" width="15.6640625" style="181" customWidth="1"/>
    <col min="9229" max="9229" width="17.44140625" style="181" customWidth="1"/>
    <col min="9230" max="9230" width="10.6640625" style="181" customWidth="1"/>
    <col min="9231" max="9231" width="13" style="181" customWidth="1"/>
    <col min="9232" max="9232" width="16.6640625" style="181" customWidth="1"/>
    <col min="9233" max="9473" width="8.88671875" style="181"/>
    <col min="9474" max="9474" width="35.5546875" style="181" customWidth="1"/>
    <col min="9475" max="9475" width="23" style="181" customWidth="1"/>
    <col min="9476" max="9476" width="17.6640625" style="181" customWidth="1"/>
    <col min="9477" max="9477" width="18.44140625" style="181" customWidth="1"/>
    <col min="9478" max="9479" width="13.109375" style="181" customWidth="1"/>
    <col min="9480" max="9480" width="10.6640625" style="181" customWidth="1"/>
    <col min="9481" max="9481" width="40.88671875" style="181" customWidth="1"/>
    <col min="9482" max="9482" width="34.109375" style="181" customWidth="1"/>
    <col min="9483" max="9483" width="16" style="181" customWidth="1"/>
    <col min="9484" max="9484" width="15.6640625" style="181" customWidth="1"/>
    <col min="9485" max="9485" width="17.44140625" style="181" customWidth="1"/>
    <col min="9486" max="9486" width="10.6640625" style="181" customWidth="1"/>
    <col min="9487" max="9487" width="13" style="181" customWidth="1"/>
    <col min="9488" max="9488" width="16.6640625" style="181" customWidth="1"/>
    <col min="9489" max="9729" width="8.88671875" style="181"/>
    <col min="9730" max="9730" width="35.5546875" style="181" customWidth="1"/>
    <col min="9731" max="9731" width="23" style="181" customWidth="1"/>
    <col min="9732" max="9732" width="17.6640625" style="181" customWidth="1"/>
    <col min="9733" max="9733" width="18.44140625" style="181" customWidth="1"/>
    <col min="9734" max="9735" width="13.109375" style="181" customWidth="1"/>
    <col min="9736" max="9736" width="10.6640625" style="181" customWidth="1"/>
    <col min="9737" max="9737" width="40.88671875" style="181" customWidth="1"/>
    <col min="9738" max="9738" width="34.109375" style="181" customWidth="1"/>
    <col min="9739" max="9739" width="16" style="181" customWidth="1"/>
    <col min="9740" max="9740" width="15.6640625" style="181" customWidth="1"/>
    <col min="9741" max="9741" width="17.44140625" style="181" customWidth="1"/>
    <col min="9742" max="9742" width="10.6640625" style="181" customWidth="1"/>
    <col min="9743" max="9743" width="13" style="181" customWidth="1"/>
    <col min="9744" max="9744" width="16.6640625" style="181" customWidth="1"/>
    <col min="9745" max="9985" width="8.88671875" style="181"/>
    <col min="9986" max="9986" width="35.5546875" style="181" customWidth="1"/>
    <col min="9987" max="9987" width="23" style="181" customWidth="1"/>
    <col min="9988" max="9988" width="17.6640625" style="181" customWidth="1"/>
    <col min="9989" max="9989" width="18.44140625" style="181" customWidth="1"/>
    <col min="9990" max="9991" width="13.109375" style="181" customWidth="1"/>
    <col min="9992" max="9992" width="10.6640625" style="181" customWidth="1"/>
    <col min="9993" max="9993" width="40.88671875" style="181" customWidth="1"/>
    <col min="9994" max="9994" width="34.109375" style="181" customWidth="1"/>
    <col min="9995" max="9995" width="16" style="181" customWidth="1"/>
    <col min="9996" max="9996" width="15.6640625" style="181" customWidth="1"/>
    <col min="9997" max="9997" width="17.44140625" style="181" customWidth="1"/>
    <col min="9998" max="9998" width="10.6640625" style="181" customWidth="1"/>
    <col min="9999" max="9999" width="13" style="181" customWidth="1"/>
    <col min="10000" max="10000" width="16.6640625" style="181" customWidth="1"/>
    <col min="10001" max="10241" width="8.88671875" style="181"/>
    <col min="10242" max="10242" width="35.5546875" style="181" customWidth="1"/>
    <col min="10243" max="10243" width="23" style="181" customWidth="1"/>
    <col min="10244" max="10244" width="17.6640625" style="181" customWidth="1"/>
    <col min="10245" max="10245" width="18.44140625" style="181" customWidth="1"/>
    <col min="10246" max="10247" width="13.109375" style="181" customWidth="1"/>
    <col min="10248" max="10248" width="10.6640625" style="181" customWidth="1"/>
    <col min="10249" max="10249" width="40.88671875" style="181" customWidth="1"/>
    <col min="10250" max="10250" width="34.109375" style="181" customWidth="1"/>
    <col min="10251" max="10251" width="16" style="181" customWidth="1"/>
    <col min="10252" max="10252" width="15.6640625" style="181" customWidth="1"/>
    <col min="10253" max="10253" width="17.44140625" style="181" customWidth="1"/>
    <col min="10254" max="10254" width="10.6640625" style="181" customWidth="1"/>
    <col min="10255" max="10255" width="13" style="181" customWidth="1"/>
    <col min="10256" max="10256" width="16.6640625" style="181" customWidth="1"/>
    <col min="10257" max="10497" width="8.88671875" style="181"/>
    <col min="10498" max="10498" width="35.5546875" style="181" customWidth="1"/>
    <col min="10499" max="10499" width="23" style="181" customWidth="1"/>
    <col min="10500" max="10500" width="17.6640625" style="181" customWidth="1"/>
    <col min="10501" max="10501" width="18.44140625" style="181" customWidth="1"/>
    <col min="10502" max="10503" width="13.109375" style="181" customWidth="1"/>
    <col min="10504" max="10504" width="10.6640625" style="181" customWidth="1"/>
    <col min="10505" max="10505" width="40.88671875" style="181" customWidth="1"/>
    <col min="10506" max="10506" width="34.109375" style="181" customWidth="1"/>
    <col min="10507" max="10507" width="16" style="181" customWidth="1"/>
    <col min="10508" max="10508" width="15.6640625" style="181" customWidth="1"/>
    <col min="10509" max="10509" width="17.44140625" style="181" customWidth="1"/>
    <col min="10510" max="10510" width="10.6640625" style="181" customWidth="1"/>
    <col min="10511" max="10511" width="13" style="181" customWidth="1"/>
    <col min="10512" max="10512" width="16.6640625" style="181" customWidth="1"/>
    <col min="10513" max="10753" width="8.88671875" style="181"/>
    <col min="10754" max="10754" width="35.5546875" style="181" customWidth="1"/>
    <col min="10755" max="10755" width="23" style="181" customWidth="1"/>
    <col min="10756" max="10756" width="17.6640625" style="181" customWidth="1"/>
    <col min="10757" max="10757" width="18.44140625" style="181" customWidth="1"/>
    <col min="10758" max="10759" width="13.109375" style="181" customWidth="1"/>
    <col min="10760" max="10760" width="10.6640625" style="181" customWidth="1"/>
    <col min="10761" max="10761" width="40.88671875" style="181" customWidth="1"/>
    <col min="10762" max="10762" width="34.109375" style="181" customWidth="1"/>
    <col min="10763" max="10763" width="16" style="181" customWidth="1"/>
    <col min="10764" max="10764" width="15.6640625" style="181" customWidth="1"/>
    <col min="10765" max="10765" width="17.44140625" style="181" customWidth="1"/>
    <col min="10766" max="10766" width="10.6640625" style="181" customWidth="1"/>
    <col min="10767" max="10767" width="13" style="181" customWidth="1"/>
    <col min="10768" max="10768" width="16.6640625" style="181" customWidth="1"/>
    <col min="10769" max="11009" width="8.88671875" style="181"/>
    <col min="11010" max="11010" width="35.5546875" style="181" customWidth="1"/>
    <col min="11011" max="11011" width="23" style="181" customWidth="1"/>
    <col min="11012" max="11012" width="17.6640625" style="181" customWidth="1"/>
    <col min="11013" max="11013" width="18.44140625" style="181" customWidth="1"/>
    <col min="11014" max="11015" width="13.109375" style="181" customWidth="1"/>
    <col min="11016" max="11016" width="10.6640625" style="181" customWidth="1"/>
    <col min="11017" max="11017" width="40.88671875" style="181" customWidth="1"/>
    <col min="11018" max="11018" width="34.109375" style="181" customWidth="1"/>
    <col min="11019" max="11019" width="16" style="181" customWidth="1"/>
    <col min="11020" max="11020" width="15.6640625" style="181" customWidth="1"/>
    <col min="11021" max="11021" width="17.44140625" style="181" customWidth="1"/>
    <col min="11022" max="11022" width="10.6640625" style="181" customWidth="1"/>
    <col min="11023" max="11023" width="13" style="181" customWidth="1"/>
    <col min="11024" max="11024" width="16.6640625" style="181" customWidth="1"/>
    <col min="11025" max="11265" width="8.88671875" style="181"/>
    <col min="11266" max="11266" width="35.5546875" style="181" customWidth="1"/>
    <col min="11267" max="11267" width="23" style="181" customWidth="1"/>
    <col min="11268" max="11268" width="17.6640625" style="181" customWidth="1"/>
    <col min="11269" max="11269" width="18.44140625" style="181" customWidth="1"/>
    <col min="11270" max="11271" width="13.109375" style="181" customWidth="1"/>
    <col min="11272" max="11272" width="10.6640625" style="181" customWidth="1"/>
    <col min="11273" max="11273" width="40.88671875" style="181" customWidth="1"/>
    <col min="11274" max="11274" width="34.109375" style="181" customWidth="1"/>
    <col min="11275" max="11275" width="16" style="181" customWidth="1"/>
    <col min="11276" max="11276" width="15.6640625" style="181" customWidth="1"/>
    <col min="11277" max="11277" width="17.44140625" style="181" customWidth="1"/>
    <col min="11278" max="11278" width="10.6640625" style="181" customWidth="1"/>
    <col min="11279" max="11279" width="13" style="181" customWidth="1"/>
    <col min="11280" max="11280" width="16.6640625" style="181" customWidth="1"/>
    <col min="11281" max="11521" width="8.88671875" style="181"/>
    <col min="11522" max="11522" width="35.5546875" style="181" customWidth="1"/>
    <col min="11523" max="11523" width="23" style="181" customWidth="1"/>
    <col min="11524" max="11524" width="17.6640625" style="181" customWidth="1"/>
    <col min="11525" max="11525" width="18.44140625" style="181" customWidth="1"/>
    <col min="11526" max="11527" width="13.109375" style="181" customWidth="1"/>
    <col min="11528" max="11528" width="10.6640625" style="181" customWidth="1"/>
    <col min="11529" max="11529" width="40.88671875" style="181" customWidth="1"/>
    <col min="11530" max="11530" width="34.109375" style="181" customWidth="1"/>
    <col min="11531" max="11531" width="16" style="181" customWidth="1"/>
    <col min="11532" max="11532" width="15.6640625" style="181" customWidth="1"/>
    <col min="11533" max="11533" width="17.44140625" style="181" customWidth="1"/>
    <col min="11534" max="11534" width="10.6640625" style="181" customWidth="1"/>
    <col min="11535" max="11535" width="13" style="181" customWidth="1"/>
    <col min="11536" max="11536" width="16.6640625" style="181" customWidth="1"/>
    <col min="11537" max="11777" width="8.88671875" style="181"/>
    <col min="11778" max="11778" width="35.5546875" style="181" customWidth="1"/>
    <col min="11779" max="11779" width="23" style="181" customWidth="1"/>
    <col min="11780" max="11780" width="17.6640625" style="181" customWidth="1"/>
    <col min="11781" max="11781" width="18.44140625" style="181" customWidth="1"/>
    <col min="11782" max="11783" width="13.109375" style="181" customWidth="1"/>
    <col min="11784" max="11784" width="10.6640625" style="181" customWidth="1"/>
    <col min="11785" max="11785" width="40.88671875" style="181" customWidth="1"/>
    <col min="11786" max="11786" width="34.109375" style="181" customWidth="1"/>
    <col min="11787" max="11787" width="16" style="181" customWidth="1"/>
    <col min="11788" max="11788" width="15.6640625" style="181" customWidth="1"/>
    <col min="11789" max="11789" width="17.44140625" style="181" customWidth="1"/>
    <col min="11790" max="11790" width="10.6640625" style="181" customWidth="1"/>
    <col min="11791" max="11791" width="13" style="181" customWidth="1"/>
    <col min="11792" max="11792" width="16.6640625" style="181" customWidth="1"/>
    <col min="11793" max="12033" width="8.88671875" style="181"/>
    <col min="12034" max="12034" width="35.5546875" style="181" customWidth="1"/>
    <col min="12035" max="12035" width="23" style="181" customWidth="1"/>
    <col min="12036" max="12036" width="17.6640625" style="181" customWidth="1"/>
    <col min="12037" max="12037" width="18.44140625" style="181" customWidth="1"/>
    <col min="12038" max="12039" width="13.109375" style="181" customWidth="1"/>
    <col min="12040" max="12040" width="10.6640625" style="181" customWidth="1"/>
    <col min="12041" max="12041" width="40.88671875" style="181" customWidth="1"/>
    <col min="12042" max="12042" width="34.109375" style="181" customWidth="1"/>
    <col min="12043" max="12043" width="16" style="181" customWidth="1"/>
    <col min="12044" max="12044" width="15.6640625" style="181" customWidth="1"/>
    <col min="12045" max="12045" width="17.44140625" style="181" customWidth="1"/>
    <col min="12046" max="12046" width="10.6640625" style="181" customWidth="1"/>
    <col min="12047" max="12047" width="13" style="181" customWidth="1"/>
    <col min="12048" max="12048" width="16.6640625" style="181" customWidth="1"/>
    <col min="12049" max="12289" width="8.88671875" style="181"/>
    <col min="12290" max="12290" width="35.5546875" style="181" customWidth="1"/>
    <col min="12291" max="12291" width="23" style="181" customWidth="1"/>
    <col min="12292" max="12292" width="17.6640625" style="181" customWidth="1"/>
    <col min="12293" max="12293" width="18.44140625" style="181" customWidth="1"/>
    <col min="12294" max="12295" width="13.109375" style="181" customWidth="1"/>
    <col min="12296" max="12296" width="10.6640625" style="181" customWidth="1"/>
    <col min="12297" max="12297" width="40.88671875" style="181" customWidth="1"/>
    <col min="12298" max="12298" width="34.109375" style="181" customWidth="1"/>
    <col min="12299" max="12299" width="16" style="181" customWidth="1"/>
    <col min="12300" max="12300" width="15.6640625" style="181" customWidth="1"/>
    <col min="12301" max="12301" width="17.44140625" style="181" customWidth="1"/>
    <col min="12302" max="12302" width="10.6640625" style="181" customWidth="1"/>
    <col min="12303" max="12303" width="13" style="181" customWidth="1"/>
    <col min="12304" max="12304" width="16.6640625" style="181" customWidth="1"/>
    <col min="12305" max="12545" width="8.88671875" style="181"/>
    <col min="12546" max="12546" width="35.5546875" style="181" customWidth="1"/>
    <col min="12547" max="12547" width="23" style="181" customWidth="1"/>
    <col min="12548" max="12548" width="17.6640625" style="181" customWidth="1"/>
    <col min="12549" max="12549" width="18.44140625" style="181" customWidth="1"/>
    <col min="12550" max="12551" width="13.109375" style="181" customWidth="1"/>
    <col min="12552" max="12552" width="10.6640625" style="181" customWidth="1"/>
    <col min="12553" max="12553" width="40.88671875" style="181" customWidth="1"/>
    <col min="12554" max="12554" width="34.109375" style="181" customWidth="1"/>
    <col min="12555" max="12555" width="16" style="181" customWidth="1"/>
    <col min="12556" max="12556" width="15.6640625" style="181" customWidth="1"/>
    <col min="12557" max="12557" width="17.44140625" style="181" customWidth="1"/>
    <col min="12558" max="12558" width="10.6640625" style="181" customWidth="1"/>
    <col min="12559" max="12559" width="13" style="181" customWidth="1"/>
    <col min="12560" max="12560" width="16.6640625" style="181" customWidth="1"/>
    <col min="12561" max="12801" width="8.88671875" style="181"/>
    <col min="12802" max="12802" width="35.5546875" style="181" customWidth="1"/>
    <col min="12803" max="12803" width="23" style="181" customWidth="1"/>
    <col min="12804" max="12804" width="17.6640625" style="181" customWidth="1"/>
    <col min="12805" max="12805" width="18.44140625" style="181" customWidth="1"/>
    <col min="12806" max="12807" width="13.109375" style="181" customWidth="1"/>
    <col min="12808" max="12808" width="10.6640625" style="181" customWidth="1"/>
    <col min="12809" max="12809" width="40.88671875" style="181" customWidth="1"/>
    <col min="12810" max="12810" width="34.109375" style="181" customWidth="1"/>
    <col min="12811" max="12811" width="16" style="181" customWidth="1"/>
    <col min="12812" max="12812" width="15.6640625" style="181" customWidth="1"/>
    <col min="12813" max="12813" width="17.44140625" style="181" customWidth="1"/>
    <col min="12814" max="12814" width="10.6640625" style="181" customWidth="1"/>
    <col min="12815" max="12815" width="13" style="181" customWidth="1"/>
    <col min="12816" max="12816" width="16.6640625" style="181" customWidth="1"/>
    <col min="12817" max="13057" width="8.88671875" style="181"/>
    <col min="13058" max="13058" width="35.5546875" style="181" customWidth="1"/>
    <col min="13059" max="13059" width="23" style="181" customWidth="1"/>
    <col min="13060" max="13060" width="17.6640625" style="181" customWidth="1"/>
    <col min="13061" max="13061" width="18.44140625" style="181" customWidth="1"/>
    <col min="13062" max="13063" width="13.109375" style="181" customWidth="1"/>
    <col min="13064" max="13064" width="10.6640625" style="181" customWidth="1"/>
    <col min="13065" max="13065" width="40.88671875" style="181" customWidth="1"/>
    <col min="13066" max="13066" width="34.109375" style="181" customWidth="1"/>
    <col min="13067" max="13067" width="16" style="181" customWidth="1"/>
    <col min="13068" max="13068" width="15.6640625" style="181" customWidth="1"/>
    <col min="13069" max="13069" width="17.44140625" style="181" customWidth="1"/>
    <col min="13070" max="13070" width="10.6640625" style="181" customWidth="1"/>
    <col min="13071" max="13071" width="13" style="181" customWidth="1"/>
    <col min="13072" max="13072" width="16.6640625" style="181" customWidth="1"/>
    <col min="13073" max="13313" width="8.88671875" style="181"/>
    <col min="13314" max="13314" width="35.5546875" style="181" customWidth="1"/>
    <col min="13315" max="13315" width="23" style="181" customWidth="1"/>
    <col min="13316" max="13316" width="17.6640625" style="181" customWidth="1"/>
    <col min="13317" max="13317" width="18.44140625" style="181" customWidth="1"/>
    <col min="13318" max="13319" width="13.109375" style="181" customWidth="1"/>
    <col min="13320" max="13320" width="10.6640625" style="181" customWidth="1"/>
    <col min="13321" max="13321" width="40.88671875" style="181" customWidth="1"/>
    <col min="13322" max="13322" width="34.109375" style="181" customWidth="1"/>
    <col min="13323" max="13323" width="16" style="181" customWidth="1"/>
    <col min="13324" max="13324" width="15.6640625" style="181" customWidth="1"/>
    <col min="13325" max="13325" width="17.44140625" style="181" customWidth="1"/>
    <col min="13326" max="13326" width="10.6640625" style="181" customWidth="1"/>
    <col min="13327" max="13327" width="13" style="181" customWidth="1"/>
    <col min="13328" max="13328" width="16.6640625" style="181" customWidth="1"/>
    <col min="13329" max="13569" width="8.88671875" style="181"/>
    <col min="13570" max="13570" width="35.5546875" style="181" customWidth="1"/>
    <col min="13571" max="13571" width="23" style="181" customWidth="1"/>
    <col min="13572" max="13572" width="17.6640625" style="181" customWidth="1"/>
    <col min="13573" max="13573" width="18.44140625" style="181" customWidth="1"/>
    <col min="13574" max="13575" width="13.109375" style="181" customWidth="1"/>
    <col min="13576" max="13576" width="10.6640625" style="181" customWidth="1"/>
    <col min="13577" max="13577" width="40.88671875" style="181" customWidth="1"/>
    <col min="13578" max="13578" width="34.109375" style="181" customWidth="1"/>
    <col min="13579" max="13579" width="16" style="181" customWidth="1"/>
    <col min="13580" max="13580" width="15.6640625" style="181" customWidth="1"/>
    <col min="13581" max="13581" width="17.44140625" style="181" customWidth="1"/>
    <col min="13582" max="13582" width="10.6640625" style="181" customWidth="1"/>
    <col min="13583" max="13583" width="13" style="181" customWidth="1"/>
    <col min="13584" max="13584" width="16.6640625" style="181" customWidth="1"/>
    <col min="13585" max="13825" width="8.88671875" style="181"/>
    <col min="13826" max="13826" width="35.5546875" style="181" customWidth="1"/>
    <col min="13827" max="13827" width="23" style="181" customWidth="1"/>
    <col min="13828" max="13828" width="17.6640625" style="181" customWidth="1"/>
    <col min="13829" max="13829" width="18.44140625" style="181" customWidth="1"/>
    <col min="13830" max="13831" width="13.109375" style="181" customWidth="1"/>
    <col min="13832" max="13832" width="10.6640625" style="181" customWidth="1"/>
    <col min="13833" max="13833" width="40.88671875" style="181" customWidth="1"/>
    <col min="13834" max="13834" width="34.109375" style="181" customWidth="1"/>
    <col min="13835" max="13835" width="16" style="181" customWidth="1"/>
    <col min="13836" max="13836" width="15.6640625" style="181" customWidth="1"/>
    <col min="13837" max="13837" width="17.44140625" style="181" customWidth="1"/>
    <col min="13838" max="13838" width="10.6640625" style="181" customWidth="1"/>
    <col min="13839" max="13839" width="13" style="181" customWidth="1"/>
    <col min="13840" max="13840" width="16.6640625" style="181" customWidth="1"/>
    <col min="13841" max="14081" width="8.88671875" style="181"/>
    <col min="14082" max="14082" width="35.5546875" style="181" customWidth="1"/>
    <col min="14083" max="14083" width="23" style="181" customWidth="1"/>
    <col min="14084" max="14084" width="17.6640625" style="181" customWidth="1"/>
    <col min="14085" max="14085" width="18.44140625" style="181" customWidth="1"/>
    <col min="14086" max="14087" width="13.109375" style="181" customWidth="1"/>
    <col min="14088" max="14088" width="10.6640625" style="181" customWidth="1"/>
    <col min="14089" max="14089" width="40.88671875" style="181" customWidth="1"/>
    <col min="14090" max="14090" width="34.109375" style="181" customWidth="1"/>
    <col min="14091" max="14091" width="16" style="181" customWidth="1"/>
    <col min="14092" max="14092" width="15.6640625" style="181" customWidth="1"/>
    <col min="14093" max="14093" width="17.44140625" style="181" customWidth="1"/>
    <col min="14094" max="14094" width="10.6640625" style="181" customWidth="1"/>
    <col min="14095" max="14095" width="13" style="181" customWidth="1"/>
    <col min="14096" max="14096" width="16.6640625" style="181" customWidth="1"/>
    <col min="14097" max="14337" width="8.88671875" style="181"/>
    <col min="14338" max="14338" width="35.5546875" style="181" customWidth="1"/>
    <col min="14339" max="14339" width="23" style="181" customWidth="1"/>
    <col min="14340" max="14340" width="17.6640625" style="181" customWidth="1"/>
    <col min="14341" max="14341" width="18.44140625" style="181" customWidth="1"/>
    <col min="14342" max="14343" width="13.109375" style="181" customWidth="1"/>
    <col min="14344" max="14344" width="10.6640625" style="181" customWidth="1"/>
    <col min="14345" max="14345" width="40.88671875" style="181" customWidth="1"/>
    <col min="14346" max="14346" width="34.109375" style="181" customWidth="1"/>
    <col min="14347" max="14347" width="16" style="181" customWidth="1"/>
    <col min="14348" max="14348" width="15.6640625" style="181" customWidth="1"/>
    <col min="14349" max="14349" width="17.44140625" style="181" customWidth="1"/>
    <col min="14350" max="14350" width="10.6640625" style="181" customWidth="1"/>
    <col min="14351" max="14351" width="13" style="181" customWidth="1"/>
    <col min="14352" max="14352" width="16.6640625" style="181" customWidth="1"/>
    <col min="14353" max="14593" width="8.88671875" style="181"/>
    <col min="14594" max="14594" width="35.5546875" style="181" customWidth="1"/>
    <col min="14595" max="14595" width="23" style="181" customWidth="1"/>
    <col min="14596" max="14596" width="17.6640625" style="181" customWidth="1"/>
    <col min="14597" max="14597" width="18.44140625" style="181" customWidth="1"/>
    <col min="14598" max="14599" width="13.109375" style="181" customWidth="1"/>
    <col min="14600" max="14600" width="10.6640625" style="181" customWidth="1"/>
    <col min="14601" max="14601" width="40.88671875" style="181" customWidth="1"/>
    <col min="14602" max="14602" width="34.109375" style="181" customWidth="1"/>
    <col min="14603" max="14603" width="16" style="181" customWidth="1"/>
    <col min="14604" max="14604" width="15.6640625" style="181" customWidth="1"/>
    <col min="14605" max="14605" width="17.44140625" style="181" customWidth="1"/>
    <col min="14606" max="14606" width="10.6640625" style="181" customWidth="1"/>
    <col min="14607" max="14607" width="13" style="181" customWidth="1"/>
    <col min="14608" max="14608" width="16.6640625" style="181" customWidth="1"/>
    <col min="14609" max="14849" width="8.88671875" style="181"/>
    <col min="14850" max="14850" width="35.5546875" style="181" customWidth="1"/>
    <col min="14851" max="14851" width="23" style="181" customWidth="1"/>
    <col min="14852" max="14852" width="17.6640625" style="181" customWidth="1"/>
    <col min="14853" max="14853" width="18.44140625" style="181" customWidth="1"/>
    <col min="14854" max="14855" width="13.109375" style="181" customWidth="1"/>
    <col min="14856" max="14856" width="10.6640625" style="181" customWidth="1"/>
    <col min="14857" max="14857" width="40.88671875" style="181" customWidth="1"/>
    <col min="14858" max="14858" width="34.109375" style="181" customWidth="1"/>
    <col min="14859" max="14859" width="16" style="181" customWidth="1"/>
    <col min="14860" max="14860" width="15.6640625" style="181" customWidth="1"/>
    <col min="14861" max="14861" width="17.44140625" style="181" customWidth="1"/>
    <col min="14862" max="14862" width="10.6640625" style="181" customWidth="1"/>
    <col min="14863" max="14863" width="13" style="181" customWidth="1"/>
    <col min="14864" max="14864" width="16.6640625" style="181" customWidth="1"/>
    <col min="14865" max="15105" width="8.88671875" style="181"/>
    <col min="15106" max="15106" width="35.5546875" style="181" customWidth="1"/>
    <col min="15107" max="15107" width="23" style="181" customWidth="1"/>
    <col min="15108" max="15108" width="17.6640625" style="181" customWidth="1"/>
    <col min="15109" max="15109" width="18.44140625" style="181" customWidth="1"/>
    <col min="15110" max="15111" width="13.109375" style="181" customWidth="1"/>
    <col min="15112" max="15112" width="10.6640625" style="181" customWidth="1"/>
    <col min="15113" max="15113" width="40.88671875" style="181" customWidth="1"/>
    <col min="15114" max="15114" width="34.109375" style="181" customWidth="1"/>
    <col min="15115" max="15115" width="16" style="181" customWidth="1"/>
    <col min="15116" max="15116" width="15.6640625" style="181" customWidth="1"/>
    <col min="15117" max="15117" width="17.44140625" style="181" customWidth="1"/>
    <col min="15118" max="15118" width="10.6640625" style="181" customWidth="1"/>
    <col min="15119" max="15119" width="13" style="181" customWidth="1"/>
    <col min="15120" max="15120" width="16.6640625" style="181" customWidth="1"/>
    <col min="15121" max="15361" width="8.88671875" style="181"/>
    <col min="15362" max="15362" width="35.5546875" style="181" customWidth="1"/>
    <col min="15363" max="15363" width="23" style="181" customWidth="1"/>
    <col min="15364" max="15364" width="17.6640625" style="181" customWidth="1"/>
    <col min="15365" max="15365" width="18.44140625" style="181" customWidth="1"/>
    <col min="15366" max="15367" width="13.109375" style="181" customWidth="1"/>
    <col min="15368" max="15368" width="10.6640625" style="181" customWidth="1"/>
    <col min="15369" max="15369" width="40.88671875" style="181" customWidth="1"/>
    <col min="15370" max="15370" width="34.109375" style="181" customWidth="1"/>
    <col min="15371" max="15371" width="16" style="181" customWidth="1"/>
    <col min="15372" max="15372" width="15.6640625" style="181" customWidth="1"/>
    <col min="15373" max="15373" width="17.44140625" style="181" customWidth="1"/>
    <col min="15374" max="15374" width="10.6640625" style="181" customWidth="1"/>
    <col min="15375" max="15375" width="13" style="181" customWidth="1"/>
    <col min="15376" max="15376" width="16.6640625" style="181" customWidth="1"/>
    <col min="15377" max="15617" width="8.88671875" style="181"/>
    <col min="15618" max="15618" width="35.5546875" style="181" customWidth="1"/>
    <col min="15619" max="15619" width="23" style="181" customWidth="1"/>
    <col min="15620" max="15620" width="17.6640625" style="181" customWidth="1"/>
    <col min="15621" max="15621" width="18.44140625" style="181" customWidth="1"/>
    <col min="15622" max="15623" width="13.109375" style="181" customWidth="1"/>
    <col min="15624" max="15624" width="10.6640625" style="181" customWidth="1"/>
    <col min="15625" max="15625" width="40.88671875" style="181" customWidth="1"/>
    <col min="15626" max="15626" width="34.109375" style="181" customWidth="1"/>
    <col min="15627" max="15627" width="16" style="181" customWidth="1"/>
    <col min="15628" max="15628" width="15.6640625" style="181" customWidth="1"/>
    <col min="15629" max="15629" width="17.44140625" style="181" customWidth="1"/>
    <col min="15630" max="15630" width="10.6640625" style="181" customWidth="1"/>
    <col min="15631" max="15631" width="13" style="181" customWidth="1"/>
    <col min="15632" max="15632" width="16.6640625" style="181" customWidth="1"/>
    <col min="15633" max="15873" width="8.88671875" style="181"/>
    <col min="15874" max="15874" width="35.5546875" style="181" customWidth="1"/>
    <col min="15875" max="15875" width="23" style="181" customWidth="1"/>
    <col min="15876" max="15876" width="17.6640625" style="181" customWidth="1"/>
    <col min="15877" max="15877" width="18.44140625" style="181" customWidth="1"/>
    <col min="15878" max="15879" width="13.109375" style="181" customWidth="1"/>
    <col min="15880" max="15880" width="10.6640625" style="181" customWidth="1"/>
    <col min="15881" max="15881" width="40.88671875" style="181" customWidth="1"/>
    <col min="15882" max="15882" width="34.109375" style="181" customWidth="1"/>
    <col min="15883" max="15883" width="16" style="181" customWidth="1"/>
    <col min="15884" max="15884" width="15.6640625" style="181" customWidth="1"/>
    <col min="15885" max="15885" width="17.44140625" style="181" customWidth="1"/>
    <col min="15886" max="15886" width="10.6640625" style="181" customWidth="1"/>
    <col min="15887" max="15887" width="13" style="181" customWidth="1"/>
    <col min="15888" max="15888" width="16.6640625" style="181" customWidth="1"/>
    <col min="15889" max="16129" width="8.88671875" style="181"/>
    <col min="16130" max="16130" width="35.5546875" style="181" customWidth="1"/>
    <col min="16131" max="16131" width="23" style="181" customWidth="1"/>
    <col min="16132" max="16132" width="17.6640625" style="181" customWidth="1"/>
    <col min="16133" max="16133" width="18.44140625" style="181" customWidth="1"/>
    <col min="16134" max="16135" width="13.109375" style="181" customWidth="1"/>
    <col min="16136" max="16136" width="10.6640625" style="181" customWidth="1"/>
    <col min="16137" max="16137" width="40.88671875" style="181" customWidth="1"/>
    <col min="16138" max="16138" width="34.109375" style="181" customWidth="1"/>
    <col min="16139" max="16139" width="16" style="181" customWidth="1"/>
    <col min="16140" max="16140" width="15.6640625" style="181" customWidth="1"/>
    <col min="16141" max="16141" width="17.44140625" style="181" customWidth="1"/>
    <col min="16142" max="16142" width="10.6640625" style="181" customWidth="1"/>
    <col min="16143" max="16143" width="13" style="181" customWidth="1"/>
    <col min="16144" max="16144" width="16.6640625" style="181" customWidth="1"/>
    <col min="16145" max="16384" width="8.88671875" style="181"/>
  </cols>
  <sheetData>
    <row r="1" spans="1:29" s="221" customFormat="1" ht="54" x14ac:dyDescent="0.3">
      <c r="A1" s="271" t="s">
        <v>461</v>
      </c>
      <c r="B1" s="272" t="s">
        <v>462</v>
      </c>
      <c r="C1" s="272"/>
      <c r="D1" s="219" t="s">
        <v>463</v>
      </c>
      <c r="E1" s="219" t="s">
        <v>464</v>
      </c>
      <c r="F1" s="219" t="s">
        <v>465</v>
      </c>
      <c r="G1" s="220"/>
      <c r="H1" s="273" t="s">
        <v>461</v>
      </c>
      <c r="I1" s="272" t="s">
        <v>466</v>
      </c>
      <c r="J1" s="272"/>
      <c r="K1" s="219" t="s">
        <v>463</v>
      </c>
      <c r="L1" s="219" t="s">
        <v>464</v>
      </c>
      <c r="M1" s="219" t="s">
        <v>465</v>
      </c>
    </row>
    <row r="2" spans="1:29" s="221" customFormat="1" ht="18" x14ac:dyDescent="0.3">
      <c r="A2" s="271"/>
      <c r="B2" s="274" t="s">
        <v>467</v>
      </c>
      <c r="C2" s="274"/>
      <c r="D2" s="222">
        <f>'[1]Anexo_1.2_Usos e Fontes'!B12-'[1]Anexo_1.2_Usos e Fontes'!B16-'[1]Anexo_1.2_Usos e Fontes'!B19</f>
        <v>1077970</v>
      </c>
      <c r="E2" s="222">
        <f>'[1]Anexo_1.2_Usos e Fontes'!C12-'[1]Anexo_1.2_Usos e Fontes'!C16-'[1]Anexo_1.2_Usos e Fontes'!C19</f>
        <v>1163758</v>
      </c>
      <c r="F2" s="223">
        <f>IFERROR(E2/D2*100-100,0)</f>
        <v>7.9582919747302867</v>
      </c>
      <c r="G2" s="224"/>
      <c r="H2" s="273"/>
      <c r="I2" s="275" t="s">
        <v>468</v>
      </c>
      <c r="J2" s="275"/>
      <c r="K2" s="225">
        <v>582297</v>
      </c>
      <c r="L2" s="226">
        <v>615000</v>
      </c>
      <c r="M2" s="227">
        <f>IFERROR(L2/K2*100-100,0)</f>
        <v>5.6162061628344304</v>
      </c>
      <c r="O2" s="279"/>
      <c r="P2" s="279"/>
      <c r="Q2" s="279"/>
      <c r="R2" s="279"/>
      <c r="S2" s="279"/>
      <c r="T2" s="279"/>
      <c r="U2" s="279"/>
      <c r="V2" s="279"/>
      <c r="W2" s="279"/>
    </row>
    <row r="3" spans="1:29" s="221" customFormat="1" ht="18" x14ac:dyDescent="0.3">
      <c r="A3" s="271"/>
      <c r="B3" s="274" t="s">
        <v>469</v>
      </c>
      <c r="C3" s="274"/>
      <c r="D3" s="222">
        <f>'[1]Anexo_1.2_Usos e Fontes'!B24</f>
        <v>114382</v>
      </c>
      <c r="E3" s="222">
        <f>'[1]Anexo_1.2_Usos e Fontes'!C24</f>
        <v>0</v>
      </c>
      <c r="F3" s="223">
        <f>IFERROR(E3/D3*100-100,0)</f>
        <v>-100</v>
      </c>
      <c r="G3" s="224"/>
      <c r="H3" s="273"/>
      <c r="I3" s="275" t="s">
        <v>470</v>
      </c>
      <c r="J3" s="275"/>
      <c r="K3" s="228">
        <v>0</v>
      </c>
      <c r="L3" s="228">
        <v>0</v>
      </c>
      <c r="M3" s="227">
        <f>IFERROR(L3/K3*100-100,0)</f>
        <v>0</v>
      </c>
    </row>
    <row r="4" spans="1:29" s="221" customFormat="1" ht="18.600000000000001" thickBot="1" x14ac:dyDescent="0.35">
      <c r="A4" s="271"/>
      <c r="B4" s="280" t="s">
        <v>471</v>
      </c>
      <c r="C4" s="280"/>
      <c r="D4" s="229">
        <f>SUM(D2:D3)</f>
        <v>1192352</v>
      </c>
      <c r="E4" s="229">
        <f>SUM(E2:E3)</f>
        <v>1163758</v>
      </c>
      <c r="F4" s="230">
        <f t="shared" ref="F4:F6" si="0">IFERROR(E4/D4*100-100,0)</f>
        <v>-2.3981173344784139</v>
      </c>
      <c r="G4" s="224"/>
      <c r="H4" s="273"/>
      <c r="I4" s="275" t="s">
        <v>472</v>
      </c>
      <c r="J4" s="275"/>
      <c r="K4" s="231">
        <f>'[1]Anexo_1.2_Usos e Fontes'!B11</f>
        <v>1281930</v>
      </c>
      <c r="L4" s="231">
        <f>'[1]Anexo_1.2_Usos e Fontes'!C11</f>
        <v>1228807</v>
      </c>
      <c r="M4" s="227">
        <f>IFERROR(L4/K4*100-100,0)</f>
        <v>-4.1439860210775947</v>
      </c>
    </row>
    <row r="5" spans="1:29" s="221" customFormat="1" ht="18.600000000000001" thickBot="1" x14ac:dyDescent="0.35">
      <c r="A5" s="271"/>
      <c r="B5" s="274" t="s">
        <v>473</v>
      </c>
      <c r="C5" s="274"/>
      <c r="D5" s="232">
        <f>'[1]Anexo_1.2_Usos e Fontes'!B33</f>
        <v>34464</v>
      </c>
      <c r="E5" s="232">
        <f>'[1]Anexo_1.2_Usos e Fontes'!C33</f>
        <v>24599</v>
      </c>
      <c r="F5" s="233">
        <f t="shared" si="0"/>
        <v>-28.624071494893215</v>
      </c>
      <c r="G5" s="224"/>
      <c r="H5" s="276"/>
      <c r="I5" s="276"/>
      <c r="J5" s="220"/>
      <c r="K5" s="234"/>
      <c r="L5" s="234"/>
      <c r="M5" s="235"/>
      <c r="P5" s="236"/>
    </row>
    <row r="6" spans="1:29" s="221" customFormat="1" ht="18" x14ac:dyDescent="0.3">
      <c r="A6" s="271"/>
      <c r="B6" s="277" t="s">
        <v>474</v>
      </c>
      <c r="C6" s="277"/>
      <c r="D6" s="237">
        <f>D4-D5</f>
        <v>1157888</v>
      </c>
      <c r="E6" s="237">
        <f>E4-E5</f>
        <v>1139159</v>
      </c>
      <c r="F6" s="230">
        <f t="shared" si="0"/>
        <v>-1.6175139564448386</v>
      </c>
      <c r="G6" s="238"/>
      <c r="H6" s="239"/>
      <c r="I6" s="239"/>
      <c r="J6" s="220"/>
      <c r="K6" s="235"/>
      <c r="L6" s="240"/>
      <c r="M6" s="235"/>
      <c r="N6" s="281"/>
      <c r="O6" s="281"/>
      <c r="P6" s="281"/>
    </row>
    <row r="7" spans="1:29" s="244" customFormat="1" ht="18" x14ac:dyDescent="0.3">
      <c r="A7" s="241"/>
      <c r="B7" s="242"/>
      <c r="C7" s="242"/>
      <c r="D7" s="238"/>
      <c r="E7" s="238"/>
      <c r="F7" s="235"/>
      <c r="G7" s="238"/>
      <c r="H7" s="239"/>
      <c r="I7" s="239"/>
      <c r="J7" s="220"/>
      <c r="K7" s="235"/>
      <c r="L7" s="240"/>
      <c r="M7" s="235"/>
      <c r="N7" s="243"/>
      <c r="O7" s="243"/>
      <c r="P7" s="243"/>
    </row>
    <row r="8" spans="1:29" s="221" customFormat="1" ht="36" x14ac:dyDescent="0.3">
      <c r="A8" s="271" t="s">
        <v>475</v>
      </c>
      <c r="B8" s="272" t="s">
        <v>476</v>
      </c>
      <c r="C8" s="272"/>
      <c r="D8" s="219" t="s">
        <v>477</v>
      </c>
      <c r="E8" s="219" t="s">
        <v>478</v>
      </c>
      <c r="F8" s="219" t="s">
        <v>479</v>
      </c>
      <c r="G8" s="238"/>
      <c r="H8" s="272" t="s">
        <v>476</v>
      </c>
      <c r="I8" s="272"/>
      <c r="J8" s="272"/>
      <c r="K8" s="219" t="s">
        <v>477</v>
      </c>
      <c r="L8" s="219" t="s">
        <v>478</v>
      </c>
      <c r="M8" s="219" t="s">
        <v>480</v>
      </c>
      <c r="N8" s="245"/>
      <c r="O8" s="245"/>
      <c r="P8" s="245"/>
    </row>
    <row r="9" spans="1:29" s="221" customFormat="1" ht="18" x14ac:dyDescent="0.3">
      <c r="A9" s="271"/>
      <c r="B9" s="278" t="s">
        <v>481</v>
      </c>
      <c r="C9" s="246" t="s">
        <v>482</v>
      </c>
      <c r="D9" s="247">
        <v>361768.74900000001</v>
      </c>
      <c r="E9" s="225">
        <f>300440+57155.38</f>
        <v>357595.38</v>
      </c>
      <c r="F9" s="233">
        <f>IFERROR(E9/D9*100-100,)</f>
        <v>-1.1536013023612526</v>
      </c>
      <c r="G9" s="238"/>
      <c r="H9" s="278" t="s">
        <v>483</v>
      </c>
      <c r="I9" s="278"/>
      <c r="J9" s="246" t="s">
        <v>482</v>
      </c>
      <c r="K9" s="248">
        <f>(K2-K3)</f>
        <v>582297</v>
      </c>
      <c r="L9" s="248">
        <f>(L2-L3)</f>
        <v>615000</v>
      </c>
      <c r="M9" s="227">
        <f>IFERROR(L9/K9*100-100,0)</f>
        <v>5.6162061628344304</v>
      </c>
      <c r="O9" s="282"/>
      <c r="P9" s="282"/>
      <c r="Q9" s="282"/>
      <c r="R9" s="282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</row>
    <row r="10" spans="1:29" s="221" customFormat="1" ht="18" x14ac:dyDescent="0.3">
      <c r="A10" s="271"/>
      <c r="B10" s="278"/>
      <c r="C10" s="250" t="s">
        <v>484</v>
      </c>
      <c r="D10" s="251">
        <f>IFERROR(D9/$D$6,0)</f>
        <v>0.31243846468743092</v>
      </c>
      <c r="E10" s="251">
        <f>IFERROR(E9/$E$6,0)</f>
        <v>0.31391173664080257</v>
      </c>
      <c r="F10" s="227">
        <f>(E10-D10)*100</f>
        <v>0.14732719533716576</v>
      </c>
      <c r="G10" s="238"/>
      <c r="H10" s="278"/>
      <c r="I10" s="278"/>
      <c r="J10" s="250" t="s">
        <v>484</v>
      </c>
      <c r="K10" s="252">
        <f>IFERROR(K9/K4,)</f>
        <v>0.4542346305960544</v>
      </c>
      <c r="L10" s="252">
        <f>IFERROR(L9/L4,)</f>
        <v>0.50048543017739966</v>
      </c>
      <c r="M10" s="227">
        <f>(L10-K10)*100</f>
        <v>4.6250799581345259</v>
      </c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</row>
    <row r="11" spans="1:29" s="221" customFormat="1" ht="18" x14ac:dyDescent="0.3">
      <c r="A11" s="271"/>
      <c r="B11" s="278" t="s">
        <v>485</v>
      </c>
      <c r="C11" s="246" t="s">
        <v>482</v>
      </c>
      <c r="D11" s="247">
        <v>163385.25099999999</v>
      </c>
      <c r="E11" s="225">
        <f>175000+11130.62</f>
        <v>186130.62</v>
      </c>
      <c r="F11" s="233">
        <f>IFERROR(E11/D11*100-100,)</f>
        <v>13.921311049061586</v>
      </c>
      <c r="G11" s="238"/>
      <c r="H11" s="278" t="s">
        <v>486</v>
      </c>
      <c r="I11" s="278"/>
      <c r="J11" s="246" t="s">
        <v>482</v>
      </c>
      <c r="K11" s="225">
        <v>12000</v>
      </c>
      <c r="L11" s="225">
        <v>12000</v>
      </c>
      <c r="M11" s="227">
        <f>IFERROR(L11/K11*100-100,0)</f>
        <v>0</v>
      </c>
    </row>
    <row r="12" spans="1:29" s="221" customFormat="1" ht="18" x14ac:dyDescent="0.3">
      <c r="A12" s="271"/>
      <c r="B12" s="278"/>
      <c r="C12" s="250" t="s">
        <v>484</v>
      </c>
      <c r="D12" s="251">
        <f>IFERROR(D11/$D$6,0)</f>
        <v>0.14110626502736015</v>
      </c>
      <c r="E12" s="251">
        <f>IFERROR(E11/$E$6,0)</f>
        <v>0.1633930118622598</v>
      </c>
      <c r="F12" s="227">
        <f>(E12-D12)*100</f>
        <v>2.2286746834899644</v>
      </c>
      <c r="G12" s="238"/>
      <c r="H12" s="278"/>
      <c r="I12" s="278"/>
      <c r="J12" s="250" t="s">
        <v>484</v>
      </c>
      <c r="K12" s="252">
        <f>IFERROR(K11/K2,)</f>
        <v>2.0608040226894522E-2</v>
      </c>
      <c r="L12" s="252">
        <f>IFERROR(L11/L2,)</f>
        <v>1.9512195121951219E-2</v>
      </c>
      <c r="M12" s="227">
        <f>(L12-K12)*100</f>
        <v>-0.10958451049433021</v>
      </c>
    </row>
    <row r="13" spans="1:29" s="221" customFormat="1" ht="18" x14ac:dyDescent="0.35">
      <c r="A13" s="271"/>
      <c r="B13" s="278" t="s">
        <v>487</v>
      </c>
      <c r="C13" s="246" t="s">
        <v>482</v>
      </c>
      <c r="D13" s="247">
        <v>39999.599999999999</v>
      </c>
      <c r="E13" s="225">
        <v>40000</v>
      </c>
      <c r="F13" s="233">
        <f>IFERROR(E13/D13*100-100,)</f>
        <v>1.0000100000979728E-3</v>
      </c>
      <c r="G13" s="238"/>
      <c r="H13" s="218"/>
      <c r="I13" s="218"/>
      <c r="J13" s="218"/>
      <c r="K13" s="218"/>
      <c r="L13" s="218"/>
      <c r="M13" s="218"/>
      <c r="N13" s="253"/>
    </row>
    <row r="14" spans="1:29" s="221" customFormat="1" ht="18" x14ac:dyDescent="0.35">
      <c r="A14" s="271"/>
      <c r="B14" s="278"/>
      <c r="C14" s="250" t="s">
        <v>484</v>
      </c>
      <c r="D14" s="251">
        <f>IFERROR(D13/$D$6,0)</f>
        <v>3.4545310081804108E-2</v>
      </c>
      <c r="E14" s="251">
        <f>IFERROR(E13/$E$6,0)</f>
        <v>3.5113623295782243E-2</v>
      </c>
      <c r="F14" s="227">
        <f>(E14-D14)*100</f>
        <v>5.6831321397813467E-2</v>
      </c>
      <c r="G14" s="238"/>
      <c r="H14" s="218"/>
      <c r="I14" s="218"/>
      <c r="J14" s="218"/>
      <c r="K14" s="218"/>
      <c r="L14" s="218"/>
      <c r="M14" s="218"/>
    </row>
    <row r="15" spans="1:29" s="221" customFormat="1" ht="18" x14ac:dyDescent="0.35">
      <c r="A15" s="271"/>
      <c r="B15" s="278" t="s">
        <v>488</v>
      </c>
      <c r="C15" s="246" t="s">
        <v>482</v>
      </c>
      <c r="D15" s="254">
        <v>0</v>
      </c>
      <c r="E15" s="225">
        <v>0</v>
      </c>
      <c r="F15" s="233">
        <f>IFERROR(E15/D15*100-100,)</f>
        <v>0</v>
      </c>
      <c r="G15" s="283"/>
      <c r="H15" s="283"/>
      <c r="I15" s="283"/>
      <c r="J15" s="218"/>
      <c r="K15" s="218"/>
      <c r="L15" s="218"/>
      <c r="M15" s="218"/>
    </row>
    <row r="16" spans="1:29" s="221" customFormat="1" ht="18" x14ac:dyDescent="0.35">
      <c r="A16" s="271"/>
      <c r="B16" s="278"/>
      <c r="C16" s="250" t="s">
        <v>484</v>
      </c>
      <c r="D16" s="251">
        <f>IFERROR(D15/$D$6,0)</f>
        <v>0</v>
      </c>
      <c r="E16" s="251">
        <f>IFERROR(E15/$E$6,0)</f>
        <v>0</v>
      </c>
      <c r="F16" s="227">
        <f>(E16-D16)*100</f>
        <v>0</v>
      </c>
      <c r="G16" s="238"/>
      <c r="H16" s="218"/>
      <c r="I16" s="218"/>
      <c r="J16" s="218"/>
      <c r="K16" s="218"/>
      <c r="L16" s="218"/>
      <c r="M16" s="218"/>
    </row>
    <row r="17" spans="1:13" s="221" customFormat="1" ht="18" x14ac:dyDescent="0.35">
      <c r="A17" s="271"/>
      <c r="B17" s="278" t="s">
        <v>489</v>
      </c>
      <c r="C17" s="246" t="s">
        <v>482</v>
      </c>
      <c r="D17" s="247">
        <v>81999.600000000006</v>
      </c>
      <c r="E17" s="225">
        <v>83000</v>
      </c>
      <c r="F17" s="233">
        <f>IFERROR(E17/D17*100-100,)</f>
        <v>1.2200059512485382</v>
      </c>
      <c r="G17" s="238"/>
      <c r="H17" s="218"/>
      <c r="I17" s="218"/>
      <c r="J17" s="218"/>
      <c r="K17" s="218"/>
      <c r="L17" s="218"/>
      <c r="M17" s="218"/>
    </row>
    <row r="18" spans="1:13" s="221" customFormat="1" ht="18" x14ac:dyDescent="0.35">
      <c r="A18" s="271"/>
      <c r="B18" s="278"/>
      <c r="C18" s="250" t="s">
        <v>484</v>
      </c>
      <c r="D18" s="251">
        <f>IFERROR(D17/$D$6,0)</f>
        <v>7.081824839708159E-2</v>
      </c>
      <c r="E18" s="251">
        <f>IFERROR(E17/$E$6,0)</f>
        <v>7.2860768338748147E-2</v>
      </c>
      <c r="F18" s="227">
        <f>(E18-D18)*100</f>
        <v>0.20425199416665568</v>
      </c>
      <c r="G18" s="238"/>
      <c r="H18" s="218"/>
      <c r="I18" s="218"/>
      <c r="J18" s="218"/>
      <c r="K18" s="218"/>
      <c r="L18" s="218"/>
      <c r="M18" s="218"/>
    </row>
    <row r="19" spans="1:13" s="221" customFormat="1" ht="18" x14ac:dyDescent="0.35">
      <c r="A19" s="271"/>
      <c r="B19" s="278" t="s">
        <v>490</v>
      </c>
      <c r="C19" s="246" t="s">
        <v>482</v>
      </c>
      <c r="D19" s="247">
        <v>60000</v>
      </c>
      <c r="E19" s="225">
        <v>50000</v>
      </c>
      <c r="F19" s="233">
        <f>IFERROR(E19/D19*100-100,)</f>
        <v>-16.666666666666657</v>
      </c>
      <c r="G19" s="238"/>
      <c r="H19" s="218"/>
      <c r="I19" s="218"/>
      <c r="J19" s="218"/>
      <c r="K19" s="218"/>
      <c r="L19" s="218"/>
      <c r="M19" s="218"/>
    </row>
    <row r="20" spans="1:13" s="221" customFormat="1" ht="18" x14ac:dyDescent="0.35">
      <c r="A20" s="271"/>
      <c r="B20" s="278"/>
      <c r="C20" s="250" t="s">
        <v>484</v>
      </c>
      <c r="D20" s="251">
        <f>IFERROR(D19/$D$6,0)</f>
        <v>5.1818483307539243E-2</v>
      </c>
      <c r="E20" s="251">
        <f>IFERROR(E19/$E$6,0)</f>
        <v>4.3892029119727796E-2</v>
      </c>
      <c r="F20" s="227">
        <f>(E20-D20)*100</f>
        <v>-0.79264541878114469</v>
      </c>
      <c r="G20" s="238"/>
      <c r="H20" s="218"/>
      <c r="I20" s="218"/>
      <c r="J20" s="218"/>
      <c r="K20" s="218"/>
      <c r="L20" s="218"/>
      <c r="M20" s="218"/>
    </row>
    <row r="21" spans="1:13" s="221" customFormat="1" ht="18" x14ac:dyDescent="0.35">
      <c r="A21" s="271"/>
      <c r="B21" s="278" t="s">
        <v>491</v>
      </c>
      <c r="C21" s="246" t="s">
        <v>482</v>
      </c>
      <c r="D21" s="247">
        <v>15142</v>
      </c>
      <c r="E21" s="225">
        <v>12000</v>
      </c>
      <c r="F21" s="233">
        <f>IFERROR(E21/D21*100-100,)</f>
        <v>-20.750231145159162</v>
      </c>
      <c r="G21" s="238"/>
      <c r="H21" s="218"/>
      <c r="I21" s="218"/>
      <c r="J21" s="218"/>
      <c r="K21" s="218"/>
      <c r="L21" s="218"/>
      <c r="M21" s="218"/>
    </row>
    <row r="22" spans="1:13" s="221" customFormat="1" ht="18" x14ac:dyDescent="0.35">
      <c r="A22" s="271"/>
      <c r="B22" s="278"/>
      <c r="C22" s="250" t="s">
        <v>484</v>
      </c>
      <c r="D22" s="251">
        <f>IFERROR(D21/$D$6,0)</f>
        <v>1.3077257904045987E-2</v>
      </c>
      <c r="E22" s="251">
        <f>IFERROR(E21/$E$6,0)</f>
        <v>1.0534086988734672E-2</v>
      </c>
      <c r="F22" s="227">
        <f>(E22-D22)*100</f>
        <v>-0.25431709153113152</v>
      </c>
      <c r="G22" s="238"/>
      <c r="H22" s="218"/>
      <c r="I22" s="218"/>
      <c r="J22" s="218"/>
      <c r="K22" s="218"/>
      <c r="L22" s="218"/>
      <c r="M22" s="218"/>
    </row>
  </sheetData>
  <mergeCells count="29">
    <mergeCell ref="A8:A22"/>
    <mergeCell ref="B8:C8"/>
    <mergeCell ref="H8:J8"/>
    <mergeCell ref="B9:B10"/>
    <mergeCell ref="H9:I10"/>
    <mergeCell ref="B11:B12"/>
    <mergeCell ref="H11:I12"/>
    <mergeCell ref="B13:B14"/>
    <mergeCell ref="B15:B16"/>
    <mergeCell ref="G15:I15"/>
    <mergeCell ref="B17:B18"/>
    <mergeCell ref="B19:B20"/>
    <mergeCell ref="B21:B22"/>
    <mergeCell ref="O2:W2"/>
    <mergeCell ref="B3:C3"/>
    <mergeCell ref="I3:J3"/>
    <mergeCell ref="B4:C4"/>
    <mergeCell ref="I4:J4"/>
    <mergeCell ref="N6:P6"/>
    <mergeCell ref="O9:R9"/>
    <mergeCell ref="A1:A6"/>
    <mergeCell ref="B1:C1"/>
    <mergeCell ref="H1:H4"/>
    <mergeCell ref="I1:J1"/>
    <mergeCell ref="B2:C2"/>
    <mergeCell ref="I2:J2"/>
    <mergeCell ref="B5:C5"/>
    <mergeCell ref="H5:I5"/>
    <mergeCell ref="B6:C6"/>
  </mergeCells>
  <pageMargins left="0.51181102362204722" right="0.51181102362204722" top="0.78740157480314965" bottom="0.78740157480314965" header="0.31496062992125984" footer="0.31496062992125984"/>
  <pageSetup paperSize="9" scale="56" orientation="landscape" r:id="rId1"/>
  <colBreaks count="1" manualBreakCount="1">
    <brk id="13" max="2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130" zoomScaleNormal="145" zoomScaleSheetLayoutView="130" workbookViewId="0">
      <selection sqref="A1:C18"/>
    </sheetView>
  </sheetViews>
  <sheetFormatPr defaultRowHeight="15" x14ac:dyDescent="0.25"/>
  <cols>
    <col min="1" max="1" width="67.109375" style="136" bestFit="1" customWidth="1"/>
    <col min="2" max="2" width="18.5546875" style="138" customWidth="1"/>
    <col min="3" max="3" width="15.5546875" style="136" customWidth="1"/>
    <col min="4" max="16384" width="8.88671875" style="136"/>
  </cols>
  <sheetData>
    <row r="1" spans="1:5" ht="40.799999999999997" customHeight="1" x14ac:dyDescent="0.25">
      <c r="A1" s="135" t="s">
        <v>397</v>
      </c>
      <c r="B1" s="139" t="s">
        <v>415</v>
      </c>
      <c r="C1" s="139" t="s">
        <v>416</v>
      </c>
    </row>
    <row r="2" spans="1:5" x14ac:dyDescent="0.25">
      <c r="A2" s="199" t="s">
        <v>368</v>
      </c>
      <c r="B2" s="198">
        <v>2000</v>
      </c>
      <c r="C2" s="200">
        <v>2000</v>
      </c>
    </row>
    <row r="3" spans="1:5" x14ac:dyDescent="0.25">
      <c r="A3" s="199" t="s">
        <v>398</v>
      </c>
      <c r="B3" s="198">
        <v>10000</v>
      </c>
      <c r="C3" s="202">
        <v>10000</v>
      </c>
    </row>
    <row r="4" spans="1:5" x14ac:dyDescent="0.25">
      <c r="A4" s="199" t="s">
        <v>417</v>
      </c>
      <c r="B4" s="198">
        <v>30000</v>
      </c>
      <c r="C4" s="201">
        <v>31000</v>
      </c>
    </row>
    <row r="5" spans="1:5" x14ac:dyDescent="0.25">
      <c r="A5" s="199" t="s">
        <v>377</v>
      </c>
      <c r="B5" s="198">
        <v>12000</v>
      </c>
      <c r="C5" s="202">
        <v>12000</v>
      </c>
    </row>
    <row r="6" spans="1:5" x14ac:dyDescent="0.25">
      <c r="A6" s="199" t="s">
        <v>399</v>
      </c>
      <c r="B6" s="198">
        <v>39999.599999999999</v>
      </c>
      <c r="C6" s="200">
        <v>39999.599999999999</v>
      </c>
    </row>
    <row r="7" spans="1:5" x14ac:dyDescent="0.25">
      <c r="A7" s="199" t="s">
        <v>374</v>
      </c>
      <c r="B7" s="198">
        <v>151001</v>
      </c>
      <c r="C7" s="201">
        <v>175000</v>
      </c>
      <c r="D7" s="162"/>
      <c r="E7" s="162"/>
    </row>
    <row r="8" spans="1:5" x14ac:dyDescent="0.25">
      <c r="A8" s="199" t="s">
        <v>400</v>
      </c>
      <c r="B8" s="198">
        <v>449449</v>
      </c>
      <c r="C8" s="201">
        <v>460648</v>
      </c>
      <c r="D8" s="162"/>
      <c r="E8" s="162"/>
    </row>
    <row r="9" spans="1:5" x14ac:dyDescent="0.25">
      <c r="A9" s="199" t="s">
        <v>401</v>
      </c>
      <c r="B9" s="198">
        <v>298176</v>
      </c>
      <c r="C9" s="197">
        <v>287040</v>
      </c>
      <c r="D9" s="162"/>
      <c r="E9" s="162"/>
    </row>
    <row r="10" spans="1:5" x14ac:dyDescent="0.25">
      <c r="A10" s="199" t="s">
        <v>402</v>
      </c>
      <c r="B10" s="198">
        <v>91721</v>
      </c>
      <c r="C10" s="197">
        <v>49234</v>
      </c>
    </row>
    <row r="11" spans="1:5" x14ac:dyDescent="0.25">
      <c r="A11" s="203" t="s">
        <v>418</v>
      </c>
      <c r="B11" s="161">
        <v>63592.748999999996</v>
      </c>
      <c r="C11" s="204">
        <v>57155.38</v>
      </c>
    </row>
    <row r="12" spans="1:5" x14ac:dyDescent="0.25">
      <c r="A12" s="203" t="s">
        <v>419</v>
      </c>
      <c r="B12" s="161">
        <v>12384.251</v>
      </c>
      <c r="C12" s="204">
        <v>11130.62</v>
      </c>
    </row>
    <row r="13" spans="1:5" x14ac:dyDescent="0.25">
      <c r="A13" s="203" t="s">
        <v>403</v>
      </c>
      <c r="B13" s="161">
        <v>34464</v>
      </c>
      <c r="C13" s="204">
        <v>24599</v>
      </c>
    </row>
    <row r="14" spans="1:5" x14ac:dyDescent="0.25">
      <c r="A14" s="199" t="s">
        <v>404</v>
      </c>
      <c r="B14" s="198">
        <v>15142</v>
      </c>
      <c r="C14" s="197">
        <v>12000</v>
      </c>
    </row>
    <row r="15" spans="1:5" x14ac:dyDescent="0.25">
      <c r="A15" s="199" t="s">
        <v>405</v>
      </c>
      <c r="B15" s="198">
        <v>60000</v>
      </c>
      <c r="C15" s="197">
        <v>50000</v>
      </c>
    </row>
    <row r="16" spans="1:5" x14ac:dyDescent="0.25">
      <c r="A16" s="199" t="s">
        <v>420</v>
      </c>
      <c r="B16" s="198">
        <v>7000</v>
      </c>
      <c r="C16" s="197">
        <v>5000</v>
      </c>
    </row>
    <row r="17" spans="1:3" x14ac:dyDescent="0.25">
      <c r="A17" s="199" t="s">
        <v>421</v>
      </c>
      <c r="B17" s="198">
        <v>5000</v>
      </c>
      <c r="C17" s="197">
        <v>2000</v>
      </c>
    </row>
    <row r="18" spans="1:3" ht="15.6" x14ac:dyDescent="0.3">
      <c r="A18" s="137"/>
      <c r="B18" s="158">
        <f>SUM(B2:B17)</f>
        <v>1281929.6000000001</v>
      </c>
      <c r="C18" s="158">
        <f>SUM(C2:C17)</f>
        <v>1228806.6000000001</v>
      </c>
    </row>
    <row r="19" spans="1:3" x14ac:dyDescent="0.25">
      <c r="C19" s="159"/>
    </row>
    <row r="20" spans="1:3" x14ac:dyDescent="0.25">
      <c r="C20" s="160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77"/>
  <sheetViews>
    <sheetView view="pageBreakPreview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5" sqref="A105:B105"/>
    </sheetView>
  </sheetViews>
  <sheetFormatPr defaultColWidth="8.6640625" defaultRowHeight="15.6" x14ac:dyDescent="0.3"/>
  <cols>
    <col min="1" max="1" width="28.88671875" style="42" bestFit="1" customWidth="1"/>
    <col min="2" max="2" width="69.33203125" style="42" bestFit="1" customWidth="1"/>
    <col min="3" max="3" width="13.33203125" style="47" bestFit="1" customWidth="1"/>
    <col min="4" max="16384" width="8.6640625" style="42"/>
  </cols>
  <sheetData>
    <row r="1" spans="1:3" ht="18" customHeight="1" x14ac:dyDescent="0.3">
      <c r="A1" s="284" t="s">
        <v>373</v>
      </c>
      <c r="B1" s="285"/>
      <c r="C1" s="286"/>
    </row>
    <row r="2" spans="1:3" ht="18" customHeight="1" x14ac:dyDescent="0.3">
      <c r="A2" s="284"/>
      <c r="B2" s="285"/>
      <c r="C2" s="286"/>
    </row>
    <row r="3" spans="1:3" ht="42" customHeight="1" x14ac:dyDescent="0.3">
      <c r="A3" s="61" t="s">
        <v>379</v>
      </c>
      <c r="B3" s="61" t="s">
        <v>378</v>
      </c>
      <c r="C3" s="106">
        <f t="shared" ref="C3:C4" si="0">C4</f>
        <v>460647.78</v>
      </c>
    </row>
    <row r="4" spans="1:3" x14ac:dyDescent="0.3">
      <c r="A4" s="54" t="s">
        <v>53</v>
      </c>
      <c r="B4" s="54" t="s">
        <v>54</v>
      </c>
      <c r="C4" s="101">
        <f t="shared" si="0"/>
        <v>460647.78</v>
      </c>
    </row>
    <row r="5" spans="1:3" x14ac:dyDescent="0.3">
      <c r="A5" s="54" t="s">
        <v>55</v>
      </c>
      <c r="B5" s="54" t="s">
        <v>56</v>
      </c>
      <c r="C5" s="101">
        <f>C6+C125</f>
        <v>460647.78</v>
      </c>
    </row>
    <row r="6" spans="1:3" x14ac:dyDescent="0.3">
      <c r="A6" s="54" t="s">
        <v>57</v>
      </c>
      <c r="B6" s="54" t="s">
        <v>58</v>
      </c>
      <c r="C6" s="101">
        <f>C7+C29+C47+C54+C109+C116+C118</f>
        <v>460647.78</v>
      </c>
    </row>
    <row r="7" spans="1:3" x14ac:dyDescent="0.3">
      <c r="A7" s="54" t="s">
        <v>59</v>
      </c>
      <c r="B7" s="54" t="s">
        <v>60</v>
      </c>
      <c r="C7" s="101">
        <f>C8+C27</f>
        <v>240000</v>
      </c>
    </row>
    <row r="8" spans="1:3" x14ac:dyDescent="0.3">
      <c r="A8" s="54" t="s">
        <v>61</v>
      </c>
      <c r="B8" s="54" t="s">
        <v>62</v>
      </c>
      <c r="C8" s="101">
        <f>C9+C18+C22</f>
        <v>240000</v>
      </c>
    </row>
    <row r="9" spans="1:3" x14ac:dyDescent="0.3">
      <c r="A9" s="60" t="s">
        <v>63</v>
      </c>
      <c r="B9" s="60" t="s">
        <v>64</v>
      </c>
      <c r="C9" s="112">
        <v>240000</v>
      </c>
    </row>
    <row r="10" spans="1:3" hidden="1" x14ac:dyDescent="0.3">
      <c r="A10" s="49" t="s">
        <v>65</v>
      </c>
      <c r="B10" s="49" t="s">
        <v>18</v>
      </c>
      <c r="C10" s="107"/>
    </row>
    <row r="11" spans="1:3" hidden="1" x14ac:dyDescent="0.3">
      <c r="A11" s="49" t="s">
        <v>66</v>
      </c>
      <c r="B11" s="49" t="s">
        <v>67</v>
      </c>
      <c r="C11" s="107">
        <v>0</v>
      </c>
    </row>
    <row r="12" spans="1:3" hidden="1" x14ac:dyDescent="0.3">
      <c r="A12" s="49" t="s">
        <v>68</v>
      </c>
      <c r="B12" s="49" t="s">
        <v>69</v>
      </c>
      <c r="C12" s="107">
        <v>0</v>
      </c>
    </row>
    <row r="13" spans="1:3" hidden="1" x14ac:dyDescent="0.3">
      <c r="A13" s="49" t="s">
        <v>70</v>
      </c>
      <c r="B13" s="49" t="s">
        <v>71</v>
      </c>
      <c r="C13" s="107">
        <v>0</v>
      </c>
    </row>
    <row r="14" spans="1:3" hidden="1" x14ac:dyDescent="0.3">
      <c r="A14" s="49" t="s">
        <v>72</v>
      </c>
      <c r="B14" s="49" t="s">
        <v>73</v>
      </c>
      <c r="C14" s="107">
        <v>0</v>
      </c>
    </row>
    <row r="15" spans="1:3" hidden="1" x14ac:dyDescent="0.3">
      <c r="A15" s="49" t="s">
        <v>74</v>
      </c>
      <c r="B15" s="49" t="s">
        <v>75</v>
      </c>
      <c r="C15" s="107">
        <v>0</v>
      </c>
    </row>
    <row r="16" spans="1:3" hidden="1" x14ac:dyDescent="0.3">
      <c r="A16" s="49" t="s">
        <v>76</v>
      </c>
      <c r="B16" s="49" t="s">
        <v>77</v>
      </c>
      <c r="C16" s="107">
        <f>SUM(D16:G16)</f>
        <v>0</v>
      </c>
    </row>
    <row r="17" spans="1:3" hidden="1" x14ac:dyDescent="0.3">
      <c r="A17" s="49" t="s">
        <v>78</v>
      </c>
      <c r="B17" s="49" t="s">
        <v>79</v>
      </c>
      <c r="C17" s="107">
        <f>SUM(D17:G17)</f>
        <v>0</v>
      </c>
    </row>
    <row r="18" spans="1:3" hidden="1" x14ac:dyDescent="0.3">
      <c r="A18" s="48" t="s">
        <v>80</v>
      </c>
      <c r="B18" s="48" t="s">
        <v>81</v>
      </c>
      <c r="C18" s="108">
        <f>C19+C20+C21</f>
        <v>0</v>
      </c>
    </row>
    <row r="19" spans="1:3" hidden="1" x14ac:dyDescent="0.3">
      <c r="A19" s="49" t="s">
        <v>82</v>
      </c>
      <c r="B19" s="49" t="s">
        <v>83</v>
      </c>
      <c r="C19" s="107">
        <v>0</v>
      </c>
    </row>
    <row r="20" spans="1:3" hidden="1" x14ac:dyDescent="0.3">
      <c r="A20" s="49" t="s">
        <v>84</v>
      </c>
      <c r="B20" s="49" t="s">
        <v>85</v>
      </c>
      <c r="C20" s="107">
        <v>0</v>
      </c>
    </row>
    <row r="21" spans="1:3" hidden="1" x14ac:dyDescent="0.3">
      <c r="A21" s="49" t="s">
        <v>86</v>
      </c>
      <c r="B21" s="49" t="s">
        <v>87</v>
      </c>
      <c r="C21" s="107">
        <v>0</v>
      </c>
    </row>
    <row r="22" spans="1:3" hidden="1" x14ac:dyDescent="0.3">
      <c r="A22" s="48" t="s">
        <v>88</v>
      </c>
      <c r="B22" s="48" t="s">
        <v>89</v>
      </c>
      <c r="C22" s="108">
        <f>C23+C24+C25+C26</f>
        <v>0</v>
      </c>
    </row>
    <row r="23" spans="1:3" hidden="1" x14ac:dyDescent="0.3">
      <c r="A23" s="49" t="s">
        <v>90</v>
      </c>
      <c r="B23" s="49" t="s">
        <v>91</v>
      </c>
      <c r="C23" s="109">
        <f>SUM(D23:G23)</f>
        <v>0</v>
      </c>
    </row>
    <row r="24" spans="1:3" hidden="1" x14ac:dyDescent="0.3">
      <c r="A24" s="49" t="s">
        <v>92</v>
      </c>
      <c r="B24" s="49" t="s">
        <v>93</v>
      </c>
      <c r="C24" s="109">
        <f>SUM(D24:G24)</f>
        <v>0</v>
      </c>
    </row>
    <row r="25" spans="1:3" hidden="1" x14ac:dyDescent="0.3">
      <c r="A25" s="49" t="s">
        <v>94</v>
      </c>
      <c r="B25" s="49" t="s">
        <v>95</v>
      </c>
      <c r="C25" s="109">
        <f>SUM(D25:G25)</f>
        <v>0</v>
      </c>
    </row>
    <row r="26" spans="1:3" hidden="1" x14ac:dyDescent="0.3">
      <c r="A26" s="49" t="s">
        <v>96</v>
      </c>
      <c r="B26" s="49" t="s">
        <v>97</v>
      </c>
      <c r="C26" s="109">
        <f>SUM(D26:G26)</f>
        <v>0</v>
      </c>
    </row>
    <row r="27" spans="1:3" hidden="1" x14ac:dyDescent="0.3">
      <c r="A27" s="48" t="s">
        <v>98</v>
      </c>
      <c r="B27" s="48" t="s">
        <v>99</v>
      </c>
      <c r="C27" s="108">
        <f>C28</f>
        <v>0</v>
      </c>
    </row>
    <row r="28" spans="1:3" hidden="1" x14ac:dyDescent="0.3">
      <c r="A28" s="49" t="s">
        <v>100</v>
      </c>
      <c r="B28" s="49" t="s">
        <v>101</v>
      </c>
      <c r="C28" s="109">
        <v>0</v>
      </c>
    </row>
    <row r="29" spans="1:3" x14ac:dyDescent="0.3">
      <c r="A29" s="48" t="s">
        <v>102</v>
      </c>
      <c r="B29" s="48" t="s">
        <v>48</v>
      </c>
      <c r="C29" s="108">
        <f>C30</f>
        <v>7000</v>
      </c>
    </row>
    <row r="30" spans="1:3" x14ac:dyDescent="0.3">
      <c r="A30" s="48" t="s">
        <v>103</v>
      </c>
      <c r="B30" s="48" t="s">
        <v>48</v>
      </c>
      <c r="C30" s="108">
        <f>C31+C32+C33+C34+C35+C36+C37+C38+C39+C40+C41+C42+C43+C44+C45+C46</f>
        <v>7000</v>
      </c>
    </row>
    <row r="31" spans="1:3" x14ac:dyDescent="0.3">
      <c r="A31" s="49" t="s">
        <v>104</v>
      </c>
      <c r="B31" s="49" t="s">
        <v>105</v>
      </c>
      <c r="C31" s="120">
        <v>2000</v>
      </c>
    </row>
    <row r="32" spans="1:3" hidden="1" x14ac:dyDescent="0.3">
      <c r="A32" s="49" t="s">
        <v>106</v>
      </c>
      <c r="B32" s="49" t="s">
        <v>107</v>
      </c>
      <c r="C32" s="107">
        <f>SUM(D32:G32)</f>
        <v>0</v>
      </c>
    </row>
    <row r="33" spans="1:3" x14ac:dyDescent="0.3">
      <c r="A33" s="49" t="s">
        <v>108</v>
      </c>
      <c r="B33" s="49" t="s">
        <v>109</v>
      </c>
      <c r="C33" s="107">
        <v>1000</v>
      </c>
    </row>
    <row r="34" spans="1:3" hidden="1" x14ac:dyDescent="0.3">
      <c r="A34" s="49" t="s">
        <v>110</v>
      </c>
      <c r="B34" s="49" t="s">
        <v>111</v>
      </c>
      <c r="C34" s="107">
        <f t="shared" ref="C34:C39" si="1">SUM(D34:G34)</f>
        <v>0</v>
      </c>
    </row>
    <row r="35" spans="1:3" hidden="1" x14ac:dyDescent="0.3">
      <c r="A35" s="49" t="s">
        <v>112</v>
      </c>
      <c r="B35" s="49" t="s">
        <v>113</v>
      </c>
      <c r="C35" s="107">
        <f t="shared" si="1"/>
        <v>0</v>
      </c>
    </row>
    <row r="36" spans="1:3" hidden="1" x14ac:dyDescent="0.3">
      <c r="A36" s="49" t="s">
        <v>114</v>
      </c>
      <c r="B36" s="49" t="s">
        <v>115</v>
      </c>
      <c r="C36" s="107">
        <f t="shared" si="1"/>
        <v>0</v>
      </c>
    </row>
    <row r="37" spans="1:3" x14ac:dyDescent="0.3">
      <c r="A37" s="49" t="s">
        <v>116</v>
      </c>
      <c r="B37" s="49" t="s">
        <v>117</v>
      </c>
      <c r="C37" s="107">
        <v>1000</v>
      </c>
    </row>
    <row r="38" spans="1:3" hidden="1" x14ac:dyDescent="0.3">
      <c r="A38" s="49" t="s">
        <v>118</v>
      </c>
      <c r="B38" s="49" t="s">
        <v>119</v>
      </c>
      <c r="C38" s="107">
        <f t="shared" si="1"/>
        <v>0</v>
      </c>
    </row>
    <row r="39" spans="1:3" hidden="1" x14ac:dyDescent="0.3">
      <c r="A39" s="49" t="s">
        <v>120</v>
      </c>
      <c r="B39" s="49" t="s">
        <v>121</v>
      </c>
      <c r="C39" s="107">
        <f t="shared" si="1"/>
        <v>0</v>
      </c>
    </row>
    <row r="40" spans="1:3" x14ac:dyDescent="0.3">
      <c r="A40" s="49" t="s">
        <v>122</v>
      </c>
      <c r="B40" s="49" t="s">
        <v>123</v>
      </c>
      <c r="C40" s="107">
        <v>2000</v>
      </c>
    </row>
    <row r="41" spans="1:3" hidden="1" x14ac:dyDescent="0.3">
      <c r="A41" s="49" t="s">
        <v>124</v>
      </c>
      <c r="B41" s="49" t="s">
        <v>125</v>
      </c>
      <c r="C41" s="107">
        <f>SUM(D41:G41)</f>
        <v>0</v>
      </c>
    </row>
    <row r="42" spans="1:3" hidden="1" x14ac:dyDescent="0.3">
      <c r="A42" s="49" t="s">
        <v>126</v>
      </c>
      <c r="B42" s="49" t="s">
        <v>127</v>
      </c>
      <c r="C42" s="107">
        <f>SUM(D42:G42)</f>
        <v>0</v>
      </c>
    </row>
    <row r="43" spans="1:3" hidden="1" x14ac:dyDescent="0.3">
      <c r="A43" s="49" t="s">
        <v>128</v>
      </c>
      <c r="B43" s="49" t="s">
        <v>129</v>
      </c>
      <c r="C43" s="107">
        <f>SUM(D43:G43)</f>
        <v>0</v>
      </c>
    </row>
    <row r="44" spans="1:3" hidden="1" x14ac:dyDescent="0.3">
      <c r="A44" s="49" t="s">
        <v>130</v>
      </c>
      <c r="B44" s="49" t="s">
        <v>131</v>
      </c>
      <c r="C44" s="107">
        <f>SUM(D44:G44)</f>
        <v>0</v>
      </c>
    </row>
    <row r="45" spans="1:3" hidden="1" x14ac:dyDescent="0.3">
      <c r="A45" s="49" t="s">
        <v>132</v>
      </c>
      <c r="B45" s="49" t="s">
        <v>133</v>
      </c>
      <c r="C45" s="107">
        <f>SUM(D45:G45)</f>
        <v>0</v>
      </c>
    </row>
    <row r="46" spans="1:3" x14ac:dyDescent="0.3">
      <c r="A46" s="49" t="s">
        <v>134</v>
      </c>
      <c r="B46" s="49" t="s">
        <v>135</v>
      </c>
      <c r="C46" s="110">
        <v>1000</v>
      </c>
    </row>
    <row r="47" spans="1:3" x14ac:dyDescent="0.3">
      <c r="A47" s="48" t="s">
        <v>136</v>
      </c>
      <c r="B47" s="48" t="s">
        <v>137</v>
      </c>
      <c r="C47" s="108">
        <f>C48+C52</f>
        <v>9600</v>
      </c>
    </row>
    <row r="48" spans="1:3" x14ac:dyDescent="0.3">
      <c r="A48" s="48" t="s">
        <v>138</v>
      </c>
      <c r="B48" s="48" t="s">
        <v>139</v>
      </c>
      <c r="C48" s="108">
        <f>C49+C50+C51</f>
        <v>9600</v>
      </c>
    </row>
    <row r="49" spans="1:3" hidden="1" x14ac:dyDescent="0.3">
      <c r="A49" s="49" t="s">
        <v>140</v>
      </c>
      <c r="B49" s="49" t="s">
        <v>141</v>
      </c>
      <c r="C49" s="109">
        <f>SUM(D49:G49)</f>
        <v>0</v>
      </c>
    </row>
    <row r="50" spans="1:3" x14ac:dyDescent="0.3">
      <c r="A50" s="49" t="s">
        <v>142</v>
      </c>
      <c r="B50" s="49" t="s">
        <v>143</v>
      </c>
      <c r="C50" s="109">
        <f>1*12*800</f>
        <v>9600</v>
      </c>
    </row>
    <row r="51" spans="1:3" hidden="1" x14ac:dyDescent="0.3">
      <c r="A51" s="49" t="s">
        <v>144</v>
      </c>
      <c r="B51" s="49" t="s">
        <v>145</v>
      </c>
      <c r="C51" s="109">
        <f>SUM(D51:G51)</f>
        <v>0</v>
      </c>
    </row>
    <row r="52" spans="1:3" hidden="1" x14ac:dyDescent="0.3">
      <c r="A52" s="48" t="s">
        <v>146</v>
      </c>
      <c r="B52" s="48" t="s">
        <v>99</v>
      </c>
      <c r="C52" s="108">
        <f>C53</f>
        <v>0</v>
      </c>
    </row>
    <row r="53" spans="1:3" hidden="1" x14ac:dyDescent="0.3">
      <c r="A53" s="49" t="s">
        <v>147</v>
      </c>
      <c r="B53" s="49" t="s">
        <v>148</v>
      </c>
      <c r="C53" s="109">
        <f>SUM(D53:G53)</f>
        <v>0</v>
      </c>
    </row>
    <row r="54" spans="1:3" x14ac:dyDescent="0.3">
      <c r="A54" s="48" t="s">
        <v>149</v>
      </c>
      <c r="B54" s="48" t="s">
        <v>150</v>
      </c>
      <c r="C54" s="108">
        <f>C55+C60+C65+C74+C106</f>
        <v>171047.78</v>
      </c>
    </row>
    <row r="55" spans="1:3" x14ac:dyDescent="0.3">
      <c r="A55" s="48" t="s">
        <v>151</v>
      </c>
      <c r="B55" s="48" t="s">
        <v>152</v>
      </c>
      <c r="C55" s="108">
        <f>C56+C57+C58+C59</f>
        <v>97899.78</v>
      </c>
    </row>
    <row r="56" spans="1:3" x14ac:dyDescent="0.3">
      <c r="A56" s="49" t="s">
        <v>153</v>
      </c>
      <c r="B56" s="49" t="s">
        <v>154</v>
      </c>
      <c r="C56" s="110">
        <v>47619</v>
      </c>
    </row>
    <row r="57" spans="1:3" x14ac:dyDescent="0.3">
      <c r="A57" s="49" t="s">
        <v>155</v>
      </c>
      <c r="B57" s="49" t="s">
        <v>156</v>
      </c>
      <c r="C57" s="110">
        <v>50280.78</v>
      </c>
    </row>
    <row r="58" spans="1:3" hidden="1" x14ac:dyDescent="0.3">
      <c r="A58" s="49" t="s">
        <v>157</v>
      </c>
      <c r="B58" s="49" t="s">
        <v>158</v>
      </c>
      <c r="C58" s="109">
        <f>SUM(D58:G58)</f>
        <v>0</v>
      </c>
    </row>
    <row r="59" spans="1:3" hidden="1" x14ac:dyDescent="0.3">
      <c r="A59" s="49" t="s">
        <v>159</v>
      </c>
      <c r="B59" s="49" t="s">
        <v>160</v>
      </c>
      <c r="C59" s="109">
        <f>SUM(D59:G59)</f>
        <v>0</v>
      </c>
    </row>
    <row r="60" spans="1:3" hidden="1" x14ac:dyDescent="0.3">
      <c r="A60" s="48" t="s">
        <v>161</v>
      </c>
      <c r="B60" s="48" t="s">
        <v>162</v>
      </c>
      <c r="C60" s="108">
        <f>C61+C62+C63+C64</f>
        <v>0</v>
      </c>
    </row>
    <row r="61" spans="1:3" hidden="1" x14ac:dyDescent="0.3">
      <c r="A61" s="49" t="s">
        <v>163</v>
      </c>
      <c r="B61" s="49" t="s">
        <v>164</v>
      </c>
      <c r="C61" s="109">
        <f>SUM(D61:G61)</f>
        <v>0</v>
      </c>
    </row>
    <row r="62" spans="1:3" hidden="1" x14ac:dyDescent="0.3">
      <c r="A62" s="49" t="s">
        <v>165</v>
      </c>
      <c r="B62" s="49" t="s">
        <v>166</v>
      </c>
      <c r="C62" s="109">
        <f>SUM(D62:G62)</f>
        <v>0</v>
      </c>
    </row>
    <row r="63" spans="1:3" hidden="1" x14ac:dyDescent="0.3">
      <c r="A63" s="49" t="s">
        <v>167</v>
      </c>
      <c r="B63" s="49" t="s">
        <v>168</v>
      </c>
      <c r="C63" s="109">
        <f>SUM(D63:G63)</f>
        <v>0</v>
      </c>
    </row>
    <row r="64" spans="1:3" hidden="1" x14ac:dyDescent="0.3">
      <c r="A64" s="49" t="s">
        <v>169</v>
      </c>
      <c r="B64" s="49" t="s">
        <v>170</v>
      </c>
      <c r="C64" s="110">
        <v>0</v>
      </c>
    </row>
    <row r="65" spans="1:3" hidden="1" x14ac:dyDescent="0.3">
      <c r="A65" s="48" t="s">
        <v>171</v>
      </c>
      <c r="B65" s="48" t="s">
        <v>172</v>
      </c>
      <c r="C65" s="108">
        <f>C66+C67+C68+C69+C70+C71+C72+C73</f>
        <v>0</v>
      </c>
    </row>
    <row r="66" spans="1:3" hidden="1" x14ac:dyDescent="0.3">
      <c r="A66" s="49" t="s">
        <v>173</v>
      </c>
      <c r="B66" s="49" t="s">
        <v>174</v>
      </c>
      <c r="C66" s="109">
        <f t="shared" ref="C66:C73" si="2">SUM(D66:G66)</f>
        <v>0</v>
      </c>
    </row>
    <row r="67" spans="1:3" hidden="1" x14ac:dyDescent="0.3">
      <c r="A67" s="49" t="s">
        <v>175</v>
      </c>
      <c r="B67" s="49" t="s">
        <v>176</v>
      </c>
      <c r="C67" s="109">
        <f t="shared" si="2"/>
        <v>0</v>
      </c>
    </row>
    <row r="68" spans="1:3" hidden="1" x14ac:dyDescent="0.3">
      <c r="A68" s="49" t="s">
        <v>177</v>
      </c>
      <c r="B68" s="49" t="s">
        <v>178</v>
      </c>
      <c r="C68" s="109">
        <f t="shared" si="2"/>
        <v>0</v>
      </c>
    </row>
    <row r="69" spans="1:3" hidden="1" x14ac:dyDescent="0.3">
      <c r="A69" s="49" t="s">
        <v>179</v>
      </c>
      <c r="B69" s="49" t="s">
        <v>180</v>
      </c>
      <c r="C69" s="109">
        <f t="shared" si="2"/>
        <v>0</v>
      </c>
    </row>
    <row r="70" spans="1:3" hidden="1" x14ac:dyDescent="0.3">
      <c r="A70" s="49" t="s">
        <v>181</v>
      </c>
      <c r="B70" s="49" t="s">
        <v>182</v>
      </c>
      <c r="C70" s="109">
        <f t="shared" si="2"/>
        <v>0</v>
      </c>
    </row>
    <row r="71" spans="1:3" hidden="1" x14ac:dyDescent="0.3">
      <c r="A71" s="49" t="s">
        <v>183</v>
      </c>
      <c r="B71" s="49" t="s">
        <v>184</v>
      </c>
      <c r="C71" s="109">
        <f t="shared" si="2"/>
        <v>0</v>
      </c>
    </row>
    <row r="72" spans="1:3" hidden="1" x14ac:dyDescent="0.3">
      <c r="A72" s="49" t="s">
        <v>185</v>
      </c>
      <c r="B72" s="49" t="s">
        <v>186</v>
      </c>
      <c r="C72" s="109">
        <f t="shared" si="2"/>
        <v>0</v>
      </c>
    </row>
    <row r="73" spans="1:3" hidden="1" x14ac:dyDescent="0.3">
      <c r="A73" s="49" t="s">
        <v>187</v>
      </c>
      <c r="B73" s="49" t="s">
        <v>188</v>
      </c>
      <c r="C73" s="109">
        <f t="shared" si="2"/>
        <v>0</v>
      </c>
    </row>
    <row r="74" spans="1:3" x14ac:dyDescent="0.3">
      <c r="A74" s="48" t="s">
        <v>189</v>
      </c>
      <c r="B74" s="48" t="s">
        <v>47</v>
      </c>
      <c r="C74" s="108">
        <f>+C75+C76+C77+C78+C79+C80+C81+C82+C83+C84+C85+C86+C87+C88+C89+C90+C91+C92+C93+C94+C95+C96+C97+C98+C99+C100+C101+C102+C103+C104+C105</f>
        <v>73148</v>
      </c>
    </row>
    <row r="75" spans="1:3" x14ac:dyDescent="0.3">
      <c r="A75" s="49" t="s">
        <v>190</v>
      </c>
      <c r="B75" s="49" t="s">
        <v>191</v>
      </c>
      <c r="C75" s="120">
        <v>3000</v>
      </c>
    </row>
    <row r="76" spans="1:3" hidden="1" x14ac:dyDescent="0.3">
      <c r="A76" s="49" t="s">
        <v>192</v>
      </c>
      <c r="B76" s="49" t="s">
        <v>193</v>
      </c>
      <c r="C76" s="109">
        <f>SUM(D76:G76)</f>
        <v>0</v>
      </c>
    </row>
    <row r="77" spans="1:3" x14ac:dyDescent="0.3">
      <c r="A77" s="49" t="s">
        <v>194</v>
      </c>
      <c r="B77" s="49" t="s">
        <v>195</v>
      </c>
      <c r="C77" s="121">
        <f>70*12</f>
        <v>840</v>
      </c>
    </row>
    <row r="78" spans="1:3" hidden="1" x14ac:dyDescent="0.3">
      <c r="A78" s="49" t="s">
        <v>196</v>
      </c>
      <c r="B78" s="49" t="s">
        <v>197</v>
      </c>
      <c r="C78" s="107">
        <v>0</v>
      </c>
    </row>
    <row r="79" spans="1:3" hidden="1" x14ac:dyDescent="0.3">
      <c r="A79" s="49" t="s">
        <v>198</v>
      </c>
      <c r="B79" s="49" t="s">
        <v>199</v>
      </c>
      <c r="C79" s="109">
        <f>SUM(D79:G79)</f>
        <v>0</v>
      </c>
    </row>
    <row r="80" spans="1:3" hidden="1" x14ac:dyDescent="0.3">
      <c r="A80" s="49" t="s">
        <v>200</v>
      </c>
      <c r="B80" s="49" t="s">
        <v>201</v>
      </c>
      <c r="C80" s="107">
        <v>0</v>
      </c>
    </row>
    <row r="81" spans="1:3" hidden="1" x14ac:dyDescent="0.3">
      <c r="A81" s="49" t="s">
        <v>202</v>
      </c>
      <c r="B81" s="49" t="s">
        <v>203</v>
      </c>
      <c r="C81" s="109">
        <f>SUM(D81:G81)</f>
        <v>0</v>
      </c>
    </row>
    <row r="82" spans="1:3" x14ac:dyDescent="0.3">
      <c r="A82" s="49" t="s">
        <v>204</v>
      </c>
      <c r="B82" s="49" t="s">
        <v>205</v>
      </c>
      <c r="C82" s="121">
        <v>2000</v>
      </c>
    </row>
    <row r="83" spans="1:3" hidden="1" x14ac:dyDescent="0.3">
      <c r="A83" s="49" t="s">
        <v>206</v>
      </c>
      <c r="B83" s="125" t="s">
        <v>207</v>
      </c>
      <c r="C83" s="121">
        <v>0</v>
      </c>
    </row>
    <row r="84" spans="1:3" hidden="1" x14ac:dyDescent="0.3">
      <c r="A84" s="49" t="s">
        <v>208</v>
      </c>
      <c r="B84" s="49" t="s">
        <v>209</v>
      </c>
      <c r="C84" s="110">
        <v>0</v>
      </c>
    </row>
    <row r="85" spans="1:3" x14ac:dyDescent="0.3">
      <c r="A85" s="49" t="s">
        <v>210</v>
      </c>
      <c r="B85" s="49" t="s">
        <v>211</v>
      </c>
      <c r="C85" s="121">
        <f>12*1059</f>
        <v>12708</v>
      </c>
    </row>
    <row r="86" spans="1:3" x14ac:dyDescent="0.3">
      <c r="A86" s="125" t="s">
        <v>212</v>
      </c>
      <c r="B86" s="125" t="s">
        <v>213</v>
      </c>
      <c r="C86" s="120">
        <v>18000</v>
      </c>
    </row>
    <row r="87" spans="1:3" hidden="1" x14ac:dyDescent="0.3">
      <c r="A87" s="49" t="s">
        <v>214</v>
      </c>
      <c r="B87" s="49" t="s">
        <v>215</v>
      </c>
      <c r="C87" s="109">
        <f>SUM(D87:G87)</f>
        <v>0</v>
      </c>
    </row>
    <row r="88" spans="1:3" x14ac:dyDescent="0.3">
      <c r="A88" s="49" t="s">
        <v>216</v>
      </c>
      <c r="B88" s="49" t="s">
        <v>217</v>
      </c>
      <c r="C88" s="121">
        <v>12000</v>
      </c>
    </row>
    <row r="89" spans="1:3" hidden="1" x14ac:dyDescent="0.3">
      <c r="A89" s="49" t="s">
        <v>218</v>
      </c>
      <c r="B89" s="49" t="s">
        <v>219</v>
      </c>
      <c r="C89" s="109">
        <f>SUM(D89:G89)</f>
        <v>0</v>
      </c>
    </row>
    <row r="90" spans="1:3" hidden="1" x14ac:dyDescent="0.3">
      <c r="A90" s="49" t="s">
        <v>220</v>
      </c>
      <c r="B90" s="49" t="s">
        <v>221</v>
      </c>
      <c r="C90" s="109">
        <f>SUM(D90:G90)</f>
        <v>0</v>
      </c>
    </row>
    <row r="91" spans="1:3" hidden="1" x14ac:dyDescent="0.3">
      <c r="A91" s="49" t="s">
        <v>222</v>
      </c>
      <c r="B91" s="49" t="s">
        <v>223</v>
      </c>
      <c r="C91" s="109">
        <f>SUM(D91:G91)</f>
        <v>0</v>
      </c>
    </row>
    <row r="92" spans="1:3" hidden="1" x14ac:dyDescent="0.3">
      <c r="A92" s="49" t="s">
        <v>224</v>
      </c>
      <c r="B92" s="49" t="s">
        <v>225</v>
      </c>
      <c r="C92" s="109">
        <f>SUM(D92:G92)</f>
        <v>0</v>
      </c>
    </row>
    <row r="93" spans="1:3" x14ac:dyDescent="0.3">
      <c r="A93" s="49" t="s">
        <v>226</v>
      </c>
      <c r="B93" s="125" t="s">
        <v>227</v>
      </c>
      <c r="C93" s="121">
        <v>4000</v>
      </c>
    </row>
    <row r="94" spans="1:3" hidden="1" x14ac:dyDescent="0.3">
      <c r="A94" s="49" t="s">
        <v>228</v>
      </c>
      <c r="B94" s="49" t="s">
        <v>229</v>
      </c>
      <c r="C94" s="109">
        <f t="shared" ref="C94:C100" si="3">SUM(D94:G94)</f>
        <v>0</v>
      </c>
    </row>
    <row r="95" spans="1:3" hidden="1" x14ac:dyDescent="0.3">
      <c r="A95" s="49" t="s">
        <v>230</v>
      </c>
      <c r="B95" s="49" t="s">
        <v>231</v>
      </c>
      <c r="C95" s="109">
        <f t="shared" si="3"/>
        <v>0</v>
      </c>
    </row>
    <row r="96" spans="1:3" hidden="1" x14ac:dyDescent="0.3">
      <c r="A96" s="49" t="s">
        <v>232</v>
      </c>
      <c r="B96" s="49" t="s">
        <v>233</v>
      </c>
      <c r="C96" s="109">
        <f t="shared" si="3"/>
        <v>0</v>
      </c>
    </row>
    <row r="97" spans="1:3" hidden="1" x14ac:dyDescent="0.3">
      <c r="A97" s="49" t="s">
        <v>234</v>
      </c>
      <c r="B97" s="49" t="s">
        <v>235</v>
      </c>
      <c r="C97" s="109">
        <f t="shared" si="3"/>
        <v>0</v>
      </c>
    </row>
    <row r="98" spans="1:3" hidden="1" x14ac:dyDescent="0.3">
      <c r="A98" s="49" t="s">
        <v>236</v>
      </c>
      <c r="B98" s="49" t="s">
        <v>237</v>
      </c>
      <c r="C98" s="109">
        <f t="shared" si="3"/>
        <v>0</v>
      </c>
    </row>
    <row r="99" spans="1:3" hidden="1" x14ac:dyDescent="0.3">
      <c r="A99" s="49" t="s">
        <v>238</v>
      </c>
      <c r="B99" s="49" t="s">
        <v>239</v>
      </c>
      <c r="C99" s="109">
        <f t="shared" si="3"/>
        <v>0</v>
      </c>
    </row>
    <row r="100" spans="1:3" hidden="1" x14ac:dyDescent="0.3">
      <c r="A100" s="49" t="s">
        <v>240</v>
      </c>
      <c r="B100" s="49" t="s">
        <v>241</v>
      </c>
      <c r="C100" s="109">
        <f t="shared" si="3"/>
        <v>0</v>
      </c>
    </row>
    <row r="101" spans="1:3" x14ac:dyDescent="0.3">
      <c r="A101" s="49" t="s">
        <v>242</v>
      </c>
      <c r="B101" s="49" t="s">
        <v>243</v>
      </c>
      <c r="C101" s="121">
        <f>500*12</f>
        <v>6000</v>
      </c>
    </row>
    <row r="102" spans="1:3" x14ac:dyDescent="0.3">
      <c r="A102" s="49" t="s">
        <v>244</v>
      </c>
      <c r="B102" s="49" t="s">
        <v>45</v>
      </c>
      <c r="C102" s="120">
        <v>2000</v>
      </c>
    </row>
    <row r="103" spans="1:3" hidden="1" x14ac:dyDescent="0.3">
      <c r="A103" s="49" t="s">
        <v>245</v>
      </c>
      <c r="B103" s="49" t="s">
        <v>246</v>
      </c>
      <c r="C103" s="107">
        <f>SUM(D103:G103)</f>
        <v>0</v>
      </c>
    </row>
    <row r="104" spans="1:3" x14ac:dyDescent="0.3">
      <c r="A104" s="49" t="s">
        <v>247</v>
      </c>
      <c r="B104" s="49" t="s">
        <v>248</v>
      </c>
      <c r="C104" s="120">
        <f>800*12</f>
        <v>9600</v>
      </c>
    </row>
    <row r="105" spans="1:3" x14ac:dyDescent="0.3">
      <c r="A105" s="49" t="s">
        <v>391</v>
      </c>
      <c r="B105" s="49" t="s">
        <v>392</v>
      </c>
      <c r="C105" s="121">
        <f>12*250</f>
        <v>3000</v>
      </c>
    </row>
    <row r="106" spans="1:3" hidden="1" x14ac:dyDescent="0.3">
      <c r="A106" s="48" t="s">
        <v>249</v>
      </c>
      <c r="B106" s="48" t="s">
        <v>250</v>
      </c>
      <c r="C106" s="108">
        <f>C107+C108</f>
        <v>0</v>
      </c>
    </row>
    <row r="107" spans="1:3" hidden="1" x14ac:dyDescent="0.3">
      <c r="A107" s="49" t="s">
        <v>251</v>
      </c>
      <c r="B107" s="49" t="s">
        <v>148</v>
      </c>
      <c r="C107" s="109">
        <f>SUM(D107:G107)</f>
        <v>0</v>
      </c>
    </row>
    <row r="108" spans="1:3" hidden="1" x14ac:dyDescent="0.3">
      <c r="A108" s="49" t="s">
        <v>252</v>
      </c>
      <c r="B108" s="49" t="s">
        <v>101</v>
      </c>
      <c r="C108" s="109">
        <f>SUM(D108:G108)</f>
        <v>0</v>
      </c>
    </row>
    <row r="109" spans="1:3" x14ac:dyDescent="0.3">
      <c r="A109" s="48" t="s">
        <v>253</v>
      </c>
      <c r="B109" s="48" t="s">
        <v>254</v>
      </c>
      <c r="C109" s="108">
        <f>C110</f>
        <v>33000</v>
      </c>
    </row>
    <row r="110" spans="1:3" x14ac:dyDescent="0.3">
      <c r="A110" s="48" t="s">
        <v>255</v>
      </c>
      <c r="B110" s="48" t="s">
        <v>254</v>
      </c>
      <c r="C110" s="108">
        <f>C111+C112+C113+C114+C115</f>
        <v>33000</v>
      </c>
    </row>
    <row r="111" spans="1:3" x14ac:dyDescent="0.3">
      <c r="A111" s="49" t="s">
        <v>256</v>
      </c>
      <c r="B111" s="49" t="s">
        <v>257</v>
      </c>
      <c r="C111" s="121">
        <v>2000</v>
      </c>
    </row>
    <row r="112" spans="1:3" hidden="1" x14ac:dyDescent="0.3">
      <c r="A112" s="49" t="s">
        <v>258</v>
      </c>
      <c r="B112" s="49" t="s">
        <v>259</v>
      </c>
      <c r="C112" s="109">
        <f>SUM(D112:G112)</f>
        <v>0</v>
      </c>
    </row>
    <row r="113" spans="1:3" x14ac:dyDescent="0.3">
      <c r="A113" s="49" t="s">
        <v>260</v>
      </c>
      <c r="B113" s="49" t="s">
        <v>261</v>
      </c>
      <c r="C113" s="110">
        <v>1000</v>
      </c>
    </row>
    <row r="114" spans="1:3" x14ac:dyDescent="0.3">
      <c r="A114" s="49" t="s">
        <v>262</v>
      </c>
      <c r="B114" s="49" t="s">
        <v>263</v>
      </c>
      <c r="C114" s="120">
        <v>30000</v>
      </c>
    </row>
    <row r="115" spans="1:3" hidden="1" x14ac:dyDescent="0.3">
      <c r="A115" s="49" t="s">
        <v>264</v>
      </c>
      <c r="B115" s="49" t="s">
        <v>186</v>
      </c>
      <c r="C115" s="109">
        <f>SUM(D115:G115)</f>
        <v>0</v>
      </c>
    </row>
    <row r="116" spans="1:3" hidden="1" x14ac:dyDescent="0.3">
      <c r="A116" s="48" t="s">
        <v>265</v>
      </c>
      <c r="B116" s="48" t="s">
        <v>266</v>
      </c>
      <c r="C116" s="108">
        <f>C117</f>
        <v>0</v>
      </c>
    </row>
    <row r="117" spans="1:3" hidden="1" x14ac:dyDescent="0.3">
      <c r="A117" s="49" t="s">
        <v>267</v>
      </c>
      <c r="B117" s="49" t="s">
        <v>268</v>
      </c>
      <c r="C117" s="109">
        <f>SUM(D117:G117)</f>
        <v>0</v>
      </c>
    </row>
    <row r="118" spans="1:3" hidden="1" x14ac:dyDescent="0.3">
      <c r="A118" s="48" t="s">
        <v>269</v>
      </c>
      <c r="B118" s="48" t="s">
        <v>270</v>
      </c>
      <c r="C118" s="108">
        <f>C119+C121</f>
        <v>0</v>
      </c>
    </row>
    <row r="119" spans="1:3" hidden="1" x14ac:dyDescent="0.3">
      <c r="A119" s="48" t="s">
        <v>271</v>
      </c>
      <c r="B119" s="48" t="s">
        <v>272</v>
      </c>
      <c r="C119" s="108">
        <f>C120</f>
        <v>0</v>
      </c>
    </row>
    <row r="120" spans="1:3" hidden="1" x14ac:dyDescent="0.3">
      <c r="A120" s="49" t="s">
        <v>273</v>
      </c>
      <c r="B120" s="49" t="s">
        <v>274</v>
      </c>
      <c r="C120" s="109">
        <f>SUM(D120:G120)</f>
        <v>0</v>
      </c>
    </row>
    <row r="121" spans="1:3" hidden="1" x14ac:dyDescent="0.3">
      <c r="A121" s="48" t="s">
        <v>275</v>
      </c>
      <c r="B121" s="48" t="s">
        <v>276</v>
      </c>
      <c r="C121" s="108">
        <f>C122+C123</f>
        <v>0</v>
      </c>
    </row>
    <row r="122" spans="1:3" hidden="1" x14ac:dyDescent="0.3">
      <c r="A122" s="49" t="s">
        <v>277</v>
      </c>
      <c r="B122" s="49" t="s">
        <v>278</v>
      </c>
      <c r="C122" s="109">
        <f>SUM(D122:G122)</f>
        <v>0</v>
      </c>
    </row>
    <row r="123" spans="1:3" hidden="1" x14ac:dyDescent="0.3">
      <c r="A123" s="49" t="s">
        <v>279</v>
      </c>
      <c r="B123" s="49" t="s">
        <v>280</v>
      </c>
      <c r="C123" s="109">
        <f>SUM(D123:G123)</f>
        <v>0</v>
      </c>
    </row>
    <row r="124" spans="1:3" hidden="1" x14ac:dyDescent="0.3">
      <c r="A124" s="49"/>
      <c r="B124" s="49" t="s">
        <v>281</v>
      </c>
      <c r="C124" s="109">
        <f>SUM(D124:G124)</f>
        <v>0</v>
      </c>
    </row>
    <row r="125" spans="1:3" hidden="1" x14ac:dyDescent="0.3">
      <c r="A125" s="48" t="s">
        <v>282</v>
      </c>
      <c r="B125" s="48" t="s">
        <v>283</v>
      </c>
      <c r="C125" s="108">
        <f>C126+C148+C167+C174</f>
        <v>0</v>
      </c>
    </row>
    <row r="126" spans="1:3" hidden="1" x14ac:dyDescent="0.3">
      <c r="A126" s="48" t="s">
        <v>284</v>
      </c>
      <c r="B126" s="48" t="s">
        <v>285</v>
      </c>
      <c r="C126" s="108">
        <f>C127+C130+C132+C142+C146</f>
        <v>0</v>
      </c>
    </row>
    <row r="127" spans="1:3" hidden="1" x14ac:dyDescent="0.3">
      <c r="A127" s="48" t="s">
        <v>286</v>
      </c>
      <c r="B127" s="48" t="s">
        <v>287</v>
      </c>
      <c r="C127" s="108">
        <f>C128+C129</f>
        <v>0</v>
      </c>
    </row>
    <row r="128" spans="1:3" hidden="1" x14ac:dyDescent="0.3">
      <c r="A128" s="49" t="s">
        <v>288</v>
      </c>
      <c r="B128" s="49" t="s">
        <v>289</v>
      </c>
      <c r="C128" s="109">
        <f>SUM(D128:G128)</f>
        <v>0</v>
      </c>
    </row>
    <row r="129" spans="1:3" hidden="1" x14ac:dyDescent="0.3">
      <c r="A129" s="49" t="s">
        <v>290</v>
      </c>
      <c r="B129" s="49" t="s">
        <v>291</v>
      </c>
      <c r="C129" s="109">
        <f>SUM(D129:G129)</f>
        <v>0</v>
      </c>
    </row>
    <row r="130" spans="1:3" hidden="1" x14ac:dyDescent="0.3">
      <c r="A130" s="48" t="s">
        <v>292</v>
      </c>
      <c r="B130" s="48" t="s">
        <v>293</v>
      </c>
      <c r="C130" s="108">
        <f>C131</f>
        <v>0</v>
      </c>
    </row>
    <row r="131" spans="1:3" hidden="1" x14ac:dyDescent="0.3">
      <c r="A131" s="49" t="s">
        <v>294</v>
      </c>
      <c r="B131" s="49" t="s">
        <v>295</v>
      </c>
      <c r="C131" s="109">
        <f>SUM(D131:G131)</f>
        <v>0</v>
      </c>
    </row>
    <row r="132" spans="1:3" hidden="1" x14ac:dyDescent="0.3">
      <c r="A132" s="48" t="s">
        <v>296</v>
      </c>
      <c r="B132" s="48" t="s">
        <v>297</v>
      </c>
      <c r="C132" s="108">
        <f>C133+C134+C135+C136+C137+C138+C139+C140+C141</f>
        <v>0</v>
      </c>
    </row>
    <row r="133" spans="1:3" hidden="1" x14ac:dyDescent="0.3">
      <c r="A133" s="49" t="s">
        <v>298</v>
      </c>
      <c r="B133" s="49" t="s">
        <v>299</v>
      </c>
      <c r="C133" s="109">
        <f t="shared" ref="C133:C141" si="4">SUM(D133:G133)</f>
        <v>0</v>
      </c>
    </row>
    <row r="134" spans="1:3" hidden="1" x14ac:dyDescent="0.3">
      <c r="A134" s="49" t="s">
        <v>300</v>
      </c>
      <c r="B134" s="49" t="s">
        <v>301</v>
      </c>
      <c r="C134" s="109">
        <f t="shared" si="4"/>
        <v>0</v>
      </c>
    </row>
    <row r="135" spans="1:3" hidden="1" x14ac:dyDescent="0.3">
      <c r="A135" s="49" t="s">
        <v>302</v>
      </c>
      <c r="B135" s="49" t="s">
        <v>303</v>
      </c>
      <c r="C135" s="109">
        <f t="shared" si="4"/>
        <v>0</v>
      </c>
    </row>
    <row r="136" spans="1:3" hidden="1" x14ac:dyDescent="0.3">
      <c r="A136" s="49" t="s">
        <v>304</v>
      </c>
      <c r="B136" s="49" t="s">
        <v>305</v>
      </c>
      <c r="C136" s="109">
        <f t="shared" si="4"/>
        <v>0</v>
      </c>
    </row>
    <row r="137" spans="1:3" hidden="1" x14ac:dyDescent="0.3">
      <c r="A137" s="49" t="s">
        <v>306</v>
      </c>
      <c r="B137" s="49" t="s">
        <v>307</v>
      </c>
      <c r="C137" s="109">
        <f t="shared" si="4"/>
        <v>0</v>
      </c>
    </row>
    <row r="138" spans="1:3" hidden="1" x14ac:dyDescent="0.3">
      <c r="A138" s="49" t="s">
        <v>308</v>
      </c>
      <c r="B138" s="49" t="s">
        <v>309</v>
      </c>
      <c r="C138" s="109">
        <f t="shared" si="4"/>
        <v>0</v>
      </c>
    </row>
    <row r="139" spans="1:3" hidden="1" x14ac:dyDescent="0.3">
      <c r="A139" s="49" t="s">
        <v>310</v>
      </c>
      <c r="B139" s="49" t="s">
        <v>311</v>
      </c>
      <c r="C139" s="109">
        <f t="shared" si="4"/>
        <v>0</v>
      </c>
    </row>
    <row r="140" spans="1:3" hidden="1" x14ac:dyDescent="0.3">
      <c r="A140" s="49" t="s">
        <v>312</v>
      </c>
      <c r="B140" s="49" t="s">
        <v>313</v>
      </c>
      <c r="C140" s="109">
        <f t="shared" si="4"/>
        <v>0</v>
      </c>
    </row>
    <row r="141" spans="1:3" hidden="1" x14ac:dyDescent="0.3">
      <c r="A141" s="49" t="s">
        <v>314</v>
      </c>
      <c r="B141" s="49" t="s">
        <v>315</v>
      </c>
      <c r="C141" s="109">
        <f t="shared" si="4"/>
        <v>0</v>
      </c>
    </row>
    <row r="142" spans="1:3" hidden="1" x14ac:dyDescent="0.3">
      <c r="A142" s="48" t="s">
        <v>316</v>
      </c>
      <c r="B142" s="48" t="s">
        <v>317</v>
      </c>
      <c r="C142" s="108">
        <f>C143+C144+C145</f>
        <v>0</v>
      </c>
    </row>
    <row r="143" spans="1:3" hidden="1" x14ac:dyDescent="0.3">
      <c r="A143" s="49" t="s">
        <v>318</v>
      </c>
      <c r="B143" s="49" t="s">
        <v>319</v>
      </c>
      <c r="C143" s="109">
        <f>SUM(D143:G143)</f>
        <v>0</v>
      </c>
    </row>
    <row r="144" spans="1:3" hidden="1" x14ac:dyDescent="0.3">
      <c r="A144" s="49" t="s">
        <v>320</v>
      </c>
      <c r="B144" s="49" t="s">
        <v>321</v>
      </c>
      <c r="C144" s="109">
        <f>SUM(D144:G144)</f>
        <v>0</v>
      </c>
    </row>
    <row r="145" spans="1:3" hidden="1" x14ac:dyDescent="0.3">
      <c r="A145" s="49" t="s">
        <v>322</v>
      </c>
      <c r="B145" s="49" t="s">
        <v>323</v>
      </c>
      <c r="C145" s="109">
        <f>SUM(D145:G145)</f>
        <v>0</v>
      </c>
    </row>
    <row r="146" spans="1:3" hidden="1" x14ac:dyDescent="0.3">
      <c r="A146" s="48" t="s">
        <v>324</v>
      </c>
      <c r="B146" s="48" t="s">
        <v>325</v>
      </c>
      <c r="C146" s="108">
        <f>C147</f>
        <v>0</v>
      </c>
    </row>
    <row r="147" spans="1:3" hidden="1" x14ac:dyDescent="0.3">
      <c r="A147" s="49" t="s">
        <v>326</v>
      </c>
      <c r="B147" s="49" t="s">
        <v>327</v>
      </c>
      <c r="C147" s="109">
        <f>SUM(D147:G147)</f>
        <v>0</v>
      </c>
    </row>
    <row r="148" spans="1:3" hidden="1" x14ac:dyDescent="0.3">
      <c r="A148" s="48" t="s">
        <v>328</v>
      </c>
      <c r="B148" s="48" t="s">
        <v>329</v>
      </c>
      <c r="C148" s="108">
        <f>C149+C151+C161+C165</f>
        <v>0</v>
      </c>
    </row>
    <row r="149" spans="1:3" hidden="1" x14ac:dyDescent="0.3">
      <c r="A149" s="48" t="s">
        <v>330</v>
      </c>
      <c r="B149" s="48" t="s">
        <v>293</v>
      </c>
      <c r="C149" s="108">
        <f>C150</f>
        <v>0</v>
      </c>
    </row>
    <row r="150" spans="1:3" hidden="1" x14ac:dyDescent="0.3">
      <c r="A150" s="49" t="s">
        <v>331</v>
      </c>
      <c r="B150" s="49" t="s">
        <v>295</v>
      </c>
      <c r="C150" s="109">
        <f>SUM(D150:G150)</f>
        <v>0</v>
      </c>
    </row>
    <row r="151" spans="1:3" hidden="1" x14ac:dyDescent="0.3">
      <c r="A151" s="48" t="s">
        <v>332</v>
      </c>
      <c r="B151" s="48" t="s">
        <v>297</v>
      </c>
      <c r="C151" s="108">
        <f>C152+C153+C154+C155+C156+C157+C158+C159+C160</f>
        <v>0</v>
      </c>
    </row>
    <row r="152" spans="1:3" hidden="1" x14ac:dyDescent="0.3">
      <c r="A152" s="49" t="s">
        <v>333</v>
      </c>
      <c r="B152" s="49" t="s">
        <v>299</v>
      </c>
      <c r="C152" s="109">
        <f t="shared" ref="C152:C160" si="5">SUM(D152:G152)</f>
        <v>0</v>
      </c>
    </row>
    <row r="153" spans="1:3" hidden="1" x14ac:dyDescent="0.3">
      <c r="A153" s="49" t="s">
        <v>334</v>
      </c>
      <c r="B153" s="49" t="s">
        <v>301</v>
      </c>
      <c r="C153" s="109">
        <f t="shared" si="5"/>
        <v>0</v>
      </c>
    </row>
    <row r="154" spans="1:3" hidden="1" x14ac:dyDescent="0.3">
      <c r="A154" s="49" t="s">
        <v>335</v>
      </c>
      <c r="B154" s="49" t="s">
        <v>303</v>
      </c>
      <c r="C154" s="109">
        <f t="shared" si="5"/>
        <v>0</v>
      </c>
    </row>
    <row r="155" spans="1:3" hidden="1" x14ac:dyDescent="0.3">
      <c r="A155" s="49" t="s">
        <v>336</v>
      </c>
      <c r="B155" s="49" t="s">
        <v>305</v>
      </c>
      <c r="C155" s="109">
        <f t="shared" si="5"/>
        <v>0</v>
      </c>
    </row>
    <row r="156" spans="1:3" hidden="1" x14ac:dyDescent="0.3">
      <c r="A156" s="49" t="s">
        <v>337</v>
      </c>
      <c r="B156" s="49" t="s">
        <v>307</v>
      </c>
      <c r="C156" s="109">
        <f t="shared" si="5"/>
        <v>0</v>
      </c>
    </row>
    <row r="157" spans="1:3" hidden="1" x14ac:dyDescent="0.3">
      <c r="A157" s="49" t="s">
        <v>338</v>
      </c>
      <c r="B157" s="49" t="s">
        <v>309</v>
      </c>
      <c r="C157" s="109">
        <f t="shared" si="5"/>
        <v>0</v>
      </c>
    </row>
    <row r="158" spans="1:3" hidden="1" x14ac:dyDescent="0.3">
      <c r="A158" s="49" t="s">
        <v>339</v>
      </c>
      <c r="B158" s="49" t="s">
        <v>311</v>
      </c>
      <c r="C158" s="109">
        <f t="shared" si="5"/>
        <v>0</v>
      </c>
    </row>
    <row r="159" spans="1:3" hidden="1" x14ac:dyDescent="0.3">
      <c r="A159" s="49" t="s">
        <v>340</v>
      </c>
      <c r="B159" s="49" t="s">
        <v>313</v>
      </c>
      <c r="C159" s="109">
        <f t="shared" si="5"/>
        <v>0</v>
      </c>
    </row>
    <row r="160" spans="1:3" hidden="1" x14ac:dyDescent="0.3">
      <c r="A160" s="49" t="s">
        <v>341</v>
      </c>
      <c r="B160" s="49" t="s">
        <v>315</v>
      </c>
      <c r="C160" s="109">
        <f t="shared" si="5"/>
        <v>0</v>
      </c>
    </row>
    <row r="161" spans="1:3" hidden="1" x14ac:dyDescent="0.3">
      <c r="A161" s="48" t="s">
        <v>342</v>
      </c>
      <c r="B161" s="48" t="s">
        <v>317</v>
      </c>
      <c r="C161" s="108">
        <f>C162+C163+C164</f>
        <v>0</v>
      </c>
    </row>
    <row r="162" spans="1:3" hidden="1" x14ac:dyDescent="0.3">
      <c r="A162" s="49" t="s">
        <v>343</v>
      </c>
      <c r="B162" s="49" t="s">
        <v>319</v>
      </c>
      <c r="C162" s="109">
        <f>SUM(D162:G162)</f>
        <v>0</v>
      </c>
    </row>
    <row r="163" spans="1:3" hidden="1" x14ac:dyDescent="0.3">
      <c r="A163" s="49" t="s">
        <v>344</v>
      </c>
      <c r="B163" s="49" t="s">
        <v>321</v>
      </c>
      <c r="C163" s="109">
        <f>SUM(D163:G163)</f>
        <v>0</v>
      </c>
    </row>
    <row r="164" spans="1:3" hidden="1" x14ac:dyDescent="0.3">
      <c r="A164" s="49" t="s">
        <v>345</v>
      </c>
      <c r="B164" s="49" t="s">
        <v>323</v>
      </c>
      <c r="C164" s="109">
        <f>SUM(D164:G164)</f>
        <v>0</v>
      </c>
    </row>
    <row r="165" spans="1:3" hidden="1" x14ac:dyDescent="0.3">
      <c r="A165" s="48" t="s">
        <v>346</v>
      </c>
      <c r="B165" s="48" t="s">
        <v>325</v>
      </c>
      <c r="C165" s="108">
        <f>C166</f>
        <v>0</v>
      </c>
    </row>
    <row r="166" spans="1:3" hidden="1" x14ac:dyDescent="0.3">
      <c r="A166" s="49" t="s">
        <v>347</v>
      </c>
      <c r="B166" s="49" t="s">
        <v>327</v>
      </c>
      <c r="C166" s="109">
        <f>SUM(D166:G166)</f>
        <v>0</v>
      </c>
    </row>
    <row r="167" spans="1:3" hidden="1" x14ac:dyDescent="0.3">
      <c r="A167" s="48" t="s">
        <v>348</v>
      </c>
      <c r="B167" s="48" t="s">
        <v>349</v>
      </c>
      <c r="C167" s="108">
        <f>C168+C172</f>
        <v>0</v>
      </c>
    </row>
    <row r="168" spans="1:3" hidden="1" x14ac:dyDescent="0.3">
      <c r="A168" s="48" t="s">
        <v>350</v>
      </c>
      <c r="B168" s="48" t="s">
        <v>351</v>
      </c>
      <c r="C168" s="108">
        <f>C169+C170+C171</f>
        <v>0</v>
      </c>
    </row>
    <row r="169" spans="1:3" hidden="1" x14ac:dyDescent="0.3">
      <c r="A169" s="49" t="s">
        <v>352</v>
      </c>
      <c r="B169" s="49" t="s">
        <v>353</v>
      </c>
      <c r="C169" s="109">
        <f>SUM(D169:G169)</f>
        <v>0</v>
      </c>
    </row>
    <row r="170" spans="1:3" hidden="1" x14ac:dyDescent="0.3">
      <c r="A170" s="49" t="s">
        <v>354</v>
      </c>
      <c r="B170" s="49" t="s">
        <v>355</v>
      </c>
      <c r="C170" s="109">
        <f>SUM(D170:G170)</f>
        <v>0</v>
      </c>
    </row>
    <row r="171" spans="1:3" hidden="1" x14ac:dyDescent="0.3">
      <c r="A171" s="49" t="s">
        <v>356</v>
      </c>
      <c r="B171" s="49" t="s">
        <v>357</v>
      </c>
      <c r="C171" s="109">
        <f>SUM(D171:G171)</f>
        <v>0</v>
      </c>
    </row>
    <row r="172" spans="1:3" hidden="1" x14ac:dyDescent="0.3">
      <c r="A172" s="48" t="s">
        <v>358</v>
      </c>
      <c r="B172" s="48" t="s">
        <v>359</v>
      </c>
      <c r="C172" s="108">
        <f>C173</f>
        <v>0</v>
      </c>
    </row>
    <row r="173" spans="1:3" hidden="1" x14ac:dyDescent="0.3">
      <c r="A173" s="49" t="s">
        <v>360</v>
      </c>
      <c r="B173" s="49" t="s">
        <v>361</v>
      </c>
      <c r="C173" s="109">
        <f>SUM(D173:G173)</f>
        <v>0</v>
      </c>
    </row>
    <row r="174" spans="1:3" hidden="1" x14ac:dyDescent="0.3">
      <c r="A174" s="48" t="s">
        <v>362</v>
      </c>
      <c r="B174" s="48" t="s">
        <v>363</v>
      </c>
      <c r="C174" s="108">
        <f>C175</f>
        <v>0</v>
      </c>
    </row>
    <row r="175" spans="1:3" hidden="1" x14ac:dyDescent="0.3">
      <c r="A175" s="48" t="s">
        <v>364</v>
      </c>
      <c r="B175" s="48" t="s">
        <v>365</v>
      </c>
      <c r="C175" s="108">
        <f>C176</f>
        <v>0</v>
      </c>
    </row>
    <row r="176" spans="1:3" hidden="1" x14ac:dyDescent="0.3">
      <c r="A176" s="50" t="s">
        <v>366</v>
      </c>
      <c r="B176" s="50" t="s">
        <v>367</v>
      </c>
      <c r="C176" s="111">
        <f>SUM(D176:G176)</f>
        <v>0</v>
      </c>
    </row>
    <row r="177" spans="1:3" x14ac:dyDescent="0.3">
      <c r="A177" s="41"/>
      <c r="B177" s="41"/>
      <c r="C177" s="46"/>
    </row>
  </sheetData>
  <autoFilter ref="A3:C176">
    <filterColumn colId="2">
      <filters>
        <filter val="1.000"/>
        <filter val="12.000"/>
        <filter val="12.708"/>
        <filter val="171.048"/>
        <filter val="18.000"/>
        <filter val="2.000"/>
        <filter val="237.631"/>
        <filter val="3.000"/>
        <filter val="30.000"/>
        <filter val="33.000"/>
        <filter val="4.000"/>
        <filter val="458.279"/>
        <filter val="47.619"/>
        <filter val="50.281"/>
        <filter val="6.000"/>
        <filter val="7.000"/>
        <filter val="73.148"/>
        <filter val="840"/>
        <filter val="9.600"/>
        <filter val="97.900"/>
      </filters>
    </filterColumn>
  </autoFilter>
  <mergeCells count="1">
    <mergeCell ref="A1:C2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rowBreaks count="1" manualBreakCount="1">
    <brk id="17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25</vt:i4>
      </vt:variant>
      <vt:variant>
        <vt:lpstr>Intervalos nomeados</vt:lpstr>
      </vt:variant>
      <vt:variant>
        <vt:i4>21</vt:i4>
      </vt:variant>
    </vt:vector>
  </HeadingPairs>
  <TitlesOfParts>
    <vt:vector size="46" baseType="lpstr">
      <vt:lpstr>RECEITA 2018</vt:lpstr>
      <vt:lpstr>Folha aditivada</vt:lpstr>
      <vt:lpstr>FOLHA GERAL 2017</vt:lpstr>
      <vt:lpstr>FOLHA-ADM</vt:lpstr>
      <vt:lpstr>Folha-Fiscal</vt:lpstr>
      <vt:lpstr>Folha-Atend</vt:lpstr>
      <vt:lpstr>2018</vt:lpstr>
      <vt:lpstr>SICCAU</vt:lpstr>
      <vt:lpstr>Administrativo</vt:lpstr>
      <vt:lpstr>Atendimento</vt:lpstr>
      <vt:lpstr>Fiscalização</vt:lpstr>
      <vt:lpstr>Cauniversitário</vt:lpstr>
      <vt:lpstr>Sou arquiteto, e agora </vt:lpstr>
      <vt:lpstr>Dia do arquiteto</vt:lpstr>
      <vt:lpstr>Capacitação</vt:lpstr>
      <vt:lpstr>Comunicação</vt:lpstr>
      <vt:lpstr>Deslocamento</vt:lpstr>
      <vt:lpstr>C.S.C. FISC</vt:lpstr>
      <vt:lpstr>C.S.C. ATEND</vt:lpstr>
      <vt:lpstr>F.A.</vt:lpstr>
      <vt:lpstr>Reserva</vt:lpstr>
      <vt:lpstr>ATHIS</vt:lpstr>
      <vt:lpstr>CAU+</vt:lpstr>
      <vt:lpstr>ÉTICA</vt:lpstr>
      <vt:lpstr>Sede</vt:lpstr>
      <vt:lpstr>'2018'!Area_de_impressao</vt:lpstr>
      <vt:lpstr>Administrativo!Area_de_impressao</vt:lpstr>
      <vt:lpstr>Atendimento!Area_de_impressao</vt:lpstr>
      <vt:lpstr>ATHIS!Area_de_impressao</vt:lpstr>
      <vt:lpstr>'C.S.C. ATEND'!Area_de_impressao</vt:lpstr>
      <vt:lpstr>Capacitação!Area_de_impressao</vt:lpstr>
      <vt:lpstr>Cauniversitário!Area_de_impressao</vt:lpstr>
      <vt:lpstr>Comunicação!Area_de_impressao</vt:lpstr>
      <vt:lpstr>Deslocamento!Area_de_impressao</vt:lpstr>
      <vt:lpstr>'Dia do arquiteto'!Area_de_impressao</vt:lpstr>
      <vt:lpstr>F.A.!Area_de_impressao</vt:lpstr>
      <vt:lpstr>Fiscalização!Area_de_impressao</vt:lpstr>
      <vt:lpstr>'Folha aditivada'!Area_de_impressao</vt:lpstr>
      <vt:lpstr>'FOLHA-ADM'!Area_de_impressao</vt:lpstr>
      <vt:lpstr>'Folha-Atend'!Area_de_impressao</vt:lpstr>
      <vt:lpstr>'Folha-Fiscal'!Area_de_impressao</vt:lpstr>
      <vt:lpstr>'RECEITA 2018'!Area_de_impressao</vt:lpstr>
      <vt:lpstr>Reserva!Area_de_impressao</vt:lpstr>
      <vt:lpstr>Sede!Area_de_impressao</vt:lpstr>
      <vt:lpstr>SICCAU!Area_de_impressao</vt:lpstr>
      <vt:lpstr>'Sou arquiteto, e agora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rodrigolopes</dc:creator>
  <cp:lastModifiedBy>Rodrigo</cp:lastModifiedBy>
  <cp:lastPrinted>2018-09-25T22:01:42Z</cp:lastPrinted>
  <dcterms:created xsi:type="dcterms:W3CDTF">2011-02-28T17:11:12Z</dcterms:created>
  <dcterms:modified xsi:type="dcterms:W3CDTF">2018-09-25T22:02:04Z</dcterms:modified>
</cp:coreProperties>
</file>