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ate1904="1"/>
  <bookViews>
    <workbookView xWindow="0" yWindow="0" windowWidth="20730" windowHeight="9390" tabRatio="500" activeTab="1"/>
  </bookViews>
  <sheets>
    <sheet name="PROJETOS CAU" sheetId="1" r:id="rId1"/>
    <sheet name="CASA COR" sheetId="2" r:id="rId2"/>
    <sheet name="COMPARATIVO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6" i="3" l="1"/>
  <c r="B16" i="3"/>
  <c r="A37" i="1" l="1"/>
  <c r="A36" i="1"/>
  <c r="A35" i="1"/>
  <c r="A34" i="1"/>
  <c r="M28" i="1"/>
  <c r="J28" i="1"/>
  <c r="I28" i="1"/>
  <c r="L27" i="1"/>
  <c r="N27" i="1" s="1"/>
  <c r="L26" i="1"/>
  <c r="N26" i="1" s="1"/>
  <c r="G26" i="1"/>
  <c r="F26" i="1"/>
  <c r="L25" i="1"/>
  <c r="L24" i="1"/>
  <c r="N24" i="1" s="1"/>
  <c r="K23" i="1"/>
  <c r="L23" i="1" s="1"/>
  <c r="K22" i="1"/>
  <c r="L22" i="1" s="1"/>
  <c r="K21" i="1"/>
  <c r="L21" i="1" s="1"/>
  <c r="L20" i="1"/>
  <c r="K19" i="1"/>
  <c r="L19" i="1" s="1"/>
  <c r="N19" i="1" s="1"/>
  <c r="L18" i="1"/>
  <c r="N18" i="1" s="1"/>
  <c r="L17" i="1"/>
  <c r="L16" i="1"/>
  <c r="N16" i="1" s="1"/>
  <c r="L15" i="1"/>
  <c r="L14" i="1"/>
  <c r="N14" i="1" s="1"/>
  <c r="L13" i="1"/>
  <c r="N13" i="1" s="1"/>
  <c r="L12" i="1"/>
  <c r="N12" i="1" s="1"/>
  <c r="L11" i="1"/>
  <c r="H11" i="1"/>
  <c r="L10" i="1"/>
  <c r="N10" i="1" s="1"/>
  <c r="H10" i="1"/>
  <c r="K6" i="1" l="1"/>
  <c r="N17" i="1"/>
  <c r="M6" i="1"/>
  <c r="N11" i="1"/>
  <c r="N15" i="1"/>
  <c r="N20" i="1"/>
  <c r="N25" i="1"/>
  <c r="O23" i="1"/>
  <c r="P23" i="1" s="1"/>
  <c r="N23" i="1"/>
  <c r="O21" i="1"/>
  <c r="P21" i="1" s="1"/>
  <c r="N21" i="1"/>
  <c r="L28" i="1"/>
  <c r="O28" i="1" s="1"/>
  <c r="P28" i="1" s="1"/>
  <c r="O22" i="1"/>
  <c r="P22" i="1" s="1"/>
  <c r="N22" i="1"/>
  <c r="O12" i="1"/>
  <c r="P12" i="1" s="1"/>
  <c r="O14" i="1"/>
  <c r="P14" i="1" s="1"/>
  <c r="O16" i="1"/>
  <c r="P16" i="1" s="1"/>
  <c r="O18" i="1"/>
  <c r="P18" i="1" s="1"/>
  <c r="O19" i="1"/>
  <c r="P19" i="1" s="1"/>
  <c r="O24" i="1"/>
  <c r="P24" i="1" s="1"/>
  <c r="O26" i="1"/>
  <c r="P26" i="1" s="1"/>
  <c r="K28" i="1"/>
  <c r="J6" i="1"/>
  <c r="L6" i="1"/>
  <c r="N6" i="1"/>
  <c r="O10" i="1"/>
  <c r="P10" i="1" s="1"/>
  <c r="O11" i="1"/>
  <c r="P11" i="1" s="1"/>
  <c r="O13" i="1"/>
  <c r="P13" i="1" s="1"/>
  <c r="O15" i="1"/>
  <c r="P15" i="1" s="1"/>
  <c r="O17" i="1"/>
  <c r="P17" i="1" s="1"/>
  <c r="O20" i="1"/>
  <c r="P20" i="1" s="1"/>
  <c r="O25" i="1"/>
  <c r="P25" i="1" s="1"/>
  <c r="O27" i="1"/>
  <c r="P27" i="1" s="1"/>
  <c r="N28" i="1" l="1"/>
  <c r="L15" i="2" l="1"/>
  <c r="K15" i="2"/>
</calcChain>
</file>

<file path=xl/comments1.xml><?xml version="1.0" encoding="utf-8"?>
<comments xmlns="http://schemas.openxmlformats.org/spreadsheetml/2006/main">
  <authors>
    <author>Gustavo Milhomem Brito Menezes</author>
    <author>Flavia Rios Costa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1">
      <text>
        <r>
          <rPr>
            <sz val="12"/>
            <color indexed="81"/>
            <rFont val="Tahoma"/>
            <family val="2"/>
          </rPr>
          <t>AT= Projeto ou Atividade Atual ( já existente no Plano de Ação 2017)                             
N= Projeto ou Atividade Nova (não existente no Plano de Ação 2017)
R= Projeto ou Atividade Reformulada (alterada)
E= Projeto ou Atividade Excluída
C= Projeto concluído</t>
        </r>
      </text>
    </comment>
    <comment ref="D8" author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E8" author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12"/>
            <color indexed="81"/>
            <rFont val="Tahoma"/>
            <family val="2"/>
          </rPr>
          <t>Valores  dos Projetos/Atividades do Plano de Ação 2017.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Apoio.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<sst xmlns="http://schemas.openxmlformats.org/spreadsheetml/2006/main" count="245" uniqueCount="180">
  <si>
    <t>AÇÃO</t>
  </si>
  <si>
    <t>ESTUDANTES</t>
  </si>
  <si>
    <t>QUANTIDADE</t>
  </si>
  <si>
    <t>2h</t>
  </si>
  <si>
    <t>META</t>
  </si>
  <si>
    <t>PÚBLICO</t>
  </si>
  <si>
    <t>QUANDO</t>
  </si>
  <si>
    <t>ÁREA DE USO</t>
  </si>
  <si>
    <t>Circuito CasaCOR e sala FAN/FGV</t>
  </si>
  <si>
    <t>PROFISSIONAIS</t>
  </si>
  <si>
    <t>Arquiteto legal</t>
  </si>
  <si>
    <t>Durante todo evento</t>
  </si>
  <si>
    <t xml:space="preserve">Circuito CasaCOR </t>
  </si>
  <si>
    <t>Cozinha Gourmet ALGÁS</t>
  </si>
  <si>
    <t>Palestra cidades sustentáveis / ONU</t>
  </si>
  <si>
    <t>Sala FAN/FGV</t>
  </si>
  <si>
    <t>SOCIEDADE</t>
  </si>
  <si>
    <t>Apresentação da plataforma "Ache um Arquiteto"</t>
  </si>
  <si>
    <t>Estação de consulta para usuário.</t>
  </si>
  <si>
    <t>01</t>
  </si>
  <si>
    <t>Entrada da CasaCOR</t>
  </si>
  <si>
    <t>Vídeo institucional</t>
  </si>
  <si>
    <t>TV com divulgação</t>
  </si>
  <si>
    <t>Instalação em frente ao Outback</t>
  </si>
  <si>
    <t>N</t>
  </si>
  <si>
    <t>Distribuição de cartilhas</t>
  </si>
  <si>
    <t>Proposta de atividades do CAU/AL na CasaCOR 2017</t>
  </si>
  <si>
    <t>DURAÇÃO</t>
  </si>
  <si>
    <t>Cursos</t>
  </si>
  <si>
    <t>CONTRA PARTIDA CASA COR</t>
  </si>
  <si>
    <t xml:space="preserve">Visitas guiadas com estudantes </t>
  </si>
  <si>
    <t>Disponibilização de Smart TV -  60 polegadas</t>
  </si>
  <si>
    <t>Disponibilização de 01 assistente</t>
  </si>
  <si>
    <t>Disponibilidade da sala e equipamentos de audio-visual</t>
  </si>
  <si>
    <t>Palestra com Arquiteto e Urbanista Roberto Montezuma, embaixador da ONU no Brasil, já tendo palestrado em vários países da América Latina.</t>
  </si>
  <si>
    <t>01 no inicio e outro no meio do evento</t>
  </si>
  <si>
    <t>CAU/AL Possui cerca de 1.600 profissionais regulares</t>
  </si>
  <si>
    <t xml:space="preserve">1. Visitas guiadas nos ambientes da CasaCOR;
2. Bate papo sobre atribuição profissional;
3. Honorários;
4. Código de Etica e Disciplina; </t>
  </si>
  <si>
    <t>1.  Informativo para síndicos;
2. Atribuições dos Arquitetos e Urbanistas;</t>
  </si>
  <si>
    <t>1. Tabela de Honorários;
2. Tira dúvidas CAU;</t>
  </si>
  <si>
    <t>1. 01 Totem para recepcionar NOTEBOOK;
2. 01  NOTEBOOK;
3. Acesso a internet;</t>
  </si>
  <si>
    <t>Nos dias de eventos realizados pelo CAU</t>
  </si>
  <si>
    <t>Durante a duração dos eventos do CAU</t>
  </si>
  <si>
    <t>Mostra dos trabalhos vencedores do Prêmio Zélia Maia Nobre (2015 e 2016)</t>
  </si>
  <si>
    <t>Praça Central</t>
  </si>
  <si>
    <t>Praça Central ou sala FAN/FGV</t>
  </si>
  <si>
    <t>06 Totens</t>
  </si>
  <si>
    <t>1. Valorização da Produção Arquitetônica;
2. Incentivo a prática Projetual;</t>
  </si>
  <si>
    <t>Conforme número de eventos a serem realizados pelo CAU</t>
  </si>
  <si>
    <t>15 Ingressos por IES, no valor de R$ 5,00 cada (para os estudantes das IES);
Ingressos Gratuitos para os Professores das IES (acompanhando as turmas das IES)
Totalizando 75 ingressos</t>
  </si>
  <si>
    <t>1. Oferecer desconto de 50% nas entradas da CasaCOR para profissionais em dia com o CAU/AL;
2. Oferecer desconto de 50% nas entradas da CasaCOR para os clientes dos arquitetos regulares em dia com o CAU/AL;</t>
  </si>
  <si>
    <t>1.600 ingressos com descontos
O CAU/AL, disponibilizará os VOUCHERS de desconto, que deverão ser apresentados na Bilhetetira da CasaCOR</t>
  </si>
  <si>
    <t>1. Elaboração e plotagem de backdrop do evento (6x6m); 
2. Equipamentos de audiovisual na praça central ou sala FAN/FGV;
3. Participantes deverão doar 1 Kg de Alimento não perecível;
4. Vincular Marca de Instituição de Caridade ao Evento do CAU/AL</t>
  </si>
  <si>
    <t>Café com o CAU</t>
  </si>
  <si>
    <t>2:30h</t>
  </si>
  <si>
    <t>Bate papo temático: 
1. Aprovação de projetos (SMCCU);
2. BIM;
3. Gestão de escritórios;
4. Gestão de reformas.</t>
  </si>
  <si>
    <t>OBSERVAÇÃO</t>
  </si>
  <si>
    <t>CUSTO  CAU</t>
  </si>
  <si>
    <t>1. Plotagem dos vauchers (CAU)</t>
  </si>
  <si>
    <t>1. Indicação de 15 alunos por cada IES, com o custeio de R$ 5,00 por aluno (IES);</t>
  </si>
  <si>
    <t xml:space="preserve">
1. Compra de portas ocas bancas (CAU);
2. Plotagem em acrilíco dos trabalhos (CAU);</t>
  </si>
  <si>
    <t>CUSTO PARCEIO</t>
  </si>
  <si>
    <t>Orientação: As células sinalizadas, em cinza, são fórmulas e não devem ser modificadas. Verificar os comentários colocando o cursor na célula correspondente, no cabeçalho. Caso seja necessário aumentar o número de linhas, favor atentar na continuidade das fórmulas.</t>
  </si>
  <si>
    <t>CAU/AL</t>
  </si>
  <si>
    <t>PLANO DE AÇÃO - REPROGRAMAÇÃO 2017</t>
  </si>
  <si>
    <t>1-QUADRO GERAL</t>
  </si>
  <si>
    <t>Valores em R$ 1,00</t>
  </si>
  <si>
    <t>Unidade Responsável</t>
  </si>
  <si>
    <t>P/A</t>
  </si>
  <si>
    <t>AT/N/R/E/C</t>
  </si>
  <si>
    <t>FP</t>
  </si>
  <si>
    <t>Denominação</t>
  </si>
  <si>
    <t xml:space="preserve">Objetivo Geral </t>
  </si>
  <si>
    <t>Objetivo Estratégico Principal</t>
  </si>
  <si>
    <t>Resultado</t>
  </si>
  <si>
    <t>Programação 2017 (A)</t>
  </si>
  <si>
    <t xml:space="preserve">Reprogramação 2017 </t>
  </si>
  <si>
    <t xml:space="preserve">Variação  </t>
  </si>
  <si>
    <t>Execução Jan/Maio (B)</t>
  </si>
  <si>
    <t>Projetado Jun/Dez (C )</t>
  </si>
  <si>
    <t xml:space="preserve">Proposta Reprogramação (D=B+C)  </t>
  </si>
  <si>
    <t>Fundo de Apoio  (E)</t>
  </si>
  <si>
    <t>% Utilização do Fundo de Apoio</t>
  </si>
  <si>
    <t xml:space="preserve"> Valor(R$)
(F=D-A)</t>
  </si>
  <si>
    <t>% 
(G=F/A *100)</t>
  </si>
  <si>
    <t xml:space="preserve">Comissão Exercício Profissional - CEP </t>
  </si>
  <si>
    <t>P</t>
  </si>
  <si>
    <t>R</t>
  </si>
  <si>
    <t>Cauniversitário</t>
  </si>
  <si>
    <t>Realização de palestra para estudantes sobre o CAU/AL e suas atribuições.</t>
  </si>
  <si>
    <t>Estimular o conhecimento, o uso de processos criativos e a difusão das melhores práticas em arquitetura e urbanismo</t>
  </si>
  <si>
    <t>AT</t>
  </si>
  <si>
    <t>sou arquiteto, e agora?</t>
  </si>
  <si>
    <t>Capacitar profissionais e estudantes</t>
  </si>
  <si>
    <t>Comissão de Ensino e Formação - CEF</t>
  </si>
  <si>
    <t>Dia do Arquiteto
(Prêmio TFG)</t>
  </si>
  <si>
    <t>Premiar estudantes através de concurso</t>
  </si>
  <si>
    <t>E</t>
  </si>
  <si>
    <t>Residência Técnica</t>
  </si>
  <si>
    <t>Disseminar o conceito da residência técnica visando a capacitação profissional e cidadã dos Arquitetos.</t>
  </si>
  <si>
    <t>Influenciar as diretrizes do ensino de Arquitetura e Urbanismo e sua formação continuada</t>
  </si>
  <si>
    <t>Programa de Formação continuada</t>
  </si>
  <si>
    <t>Auxiliar no aperfeiçoamento de técnicas e/ou áreas específicas, como complementação da formação acadêmica.</t>
  </si>
  <si>
    <t>Presidência</t>
  </si>
  <si>
    <t>A</t>
  </si>
  <si>
    <t>Capacitação</t>
  </si>
  <si>
    <t>Capacitar funcionários</t>
  </si>
  <si>
    <t>Desenvolver competências de dirigentes e colaboradores</t>
  </si>
  <si>
    <t>Comunicação - plano de mídia</t>
  </si>
  <si>
    <t>Realizar a divulgação ampla e efetiva junto aos arquitetos e a sociedade das ações e resultados do CAU/AL</t>
  </si>
  <si>
    <t>Assegurar a eficácia no relacionamento e comunicação com a sociedade</t>
  </si>
  <si>
    <t>Patrocínio</t>
  </si>
  <si>
    <t>Estimular o conhecimento e processos criativos</t>
  </si>
  <si>
    <t>Atendimento</t>
  </si>
  <si>
    <t>Assegurar um melhor atendimento aos profissionais e a sociedade</t>
  </si>
  <si>
    <t>Assegurar a eficácia no atendimento e no relacionamento com os arquitetos e urbanistas e a sociedade</t>
  </si>
  <si>
    <t>Manutenção das rotinas administrativas do CAU/AL</t>
  </si>
  <si>
    <t>Assegurar a sustentabilidade financeira</t>
  </si>
  <si>
    <t>Fiscalização sistemática</t>
  </si>
  <si>
    <t>Fiscalização do exercício profissional</t>
  </si>
  <si>
    <t>Tornar a fiscalização um vetor de melhoria do exercício da arquitetura e urbanismo</t>
  </si>
  <si>
    <t>Ações de suprimento a demanda de deslocamento de pessoal</t>
  </si>
  <si>
    <t>Aprimorar e inovar os processos e as ações</t>
  </si>
  <si>
    <t>X</t>
  </si>
  <si>
    <t>Aporte ao centro de serviços compartilhados - CSC</t>
  </si>
  <si>
    <t>Gerir e manter a evolução e despesas relativas ao CSC-CAU resolução cau/br n° 60, de 07/11/2013</t>
  </si>
  <si>
    <t>Ter sistemas de informação e infraestrutura que viabilizem a gestão e o atendimento dos arquitetos e urbanistas e a sociedade</t>
  </si>
  <si>
    <t>Contribuição ao fundo nacional de apoio aos CAU/CAUFS</t>
  </si>
  <si>
    <t>Contribuição ao fundo nacional de apoio aos CAU/UFS</t>
  </si>
  <si>
    <t>Reserva de contingência</t>
  </si>
  <si>
    <t>Manter  uma reserva para emergências não contempladas pelo planejamento</t>
  </si>
  <si>
    <t>Assistência Técnica em Habitação de Interesse Social - ATHIS</t>
  </si>
  <si>
    <t>Implantar programa de capacitação e operacionalização em assitência técnica - Lei 11.124/2018</t>
  </si>
  <si>
    <t>Fomentar o acesso da sociedade à Arquitetura e Urbanismo</t>
  </si>
  <si>
    <t>Comissão Eleitoral</t>
  </si>
  <si>
    <t>Pocesso Eleitoral 2017</t>
  </si>
  <si>
    <t xml:space="preserve">Ampliação das instalações da sede </t>
  </si>
  <si>
    <t>Ampliar a sede para melhor atendimento aos arquitetos</t>
  </si>
  <si>
    <t>TOTAL</t>
  </si>
  <si>
    <t>LEGENDA: P = PROJETO/ A = ATIVIDADE/ FP = FUNDO DE APOIO</t>
  </si>
  <si>
    <t xml:space="preserve">2.   AVALIAÇÃO GERAL </t>
  </si>
  <si>
    <t xml:space="preserve"> ANEXOS</t>
  </si>
  <si>
    <t>Participação de 100 profissionais.</t>
  </si>
  <si>
    <t>Projeto descontinuado.</t>
  </si>
  <si>
    <t>Corpo funcional do CAU/AL treinado e capacitado</t>
  </si>
  <si>
    <t xml:space="preserve">Melhoria da imagem do CAU/AL junto a sociedade, esclarecendo qual o papel do Conselho e do Arquiteto para sociedade;
</t>
  </si>
  <si>
    <t>Projeto inexistente</t>
  </si>
  <si>
    <t>4.000 atendimentos / ano.</t>
  </si>
  <si>
    <t xml:space="preserve">Sede em pleno funcionamento. </t>
  </si>
  <si>
    <t>35% das obras conhecidas fiscalizados;
100% das denuncias apuradas.</t>
  </si>
  <si>
    <t xml:space="preserve">Participação efetiva dos funcionários e conselheiros no processo de elaboração e tomada de decisão das normativas do CAUBR e/ou eventos do CAU/AL em eventos regionais. </t>
  </si>
  <si>
    <t>Aporte financeiro realizado.</t>
  </si>
  <si>
    <t>Contrubuição realizada</t>
  </si>
  <si>
    <t>Utilização de no máxio de 50% do valor orçado.</t>
  </si>
  <si>
    <t xml:space="preserve">Atender a comunidade carente, no total de 40 famílias assistidas .  
</t>
  </si>
  <si>
    <t>Encerramento do processo eleitoral com o efetivo cumprimento de todas obrigações demandadas dentro dos prazos estipulados pelo calendário;</t>
  </si>
  <si>
    <t xml:space="preserve">
Melhoria do atendimento, conforto e qualidade de trabalho. </t>
  </si>
  <si>
    <t>Dia do Arquiteto - 13 de dezembro de 2016</t>
  </si>
  <si>
    <t>Item/Descrição</t>
  </si>
  <si>
    <t>Custo</t>
  </si>
  <si>
    <t>DJ</t>
  </si>
  <si>
    <t>Recepcionistas (02)</t>
  </si>
  <si>
    <t>Cerimonialista</t>
  </si>
  <si>
    <t>Mobiliário</t>
  </si>
  <si>
    <t>Decoração</t>
  </si>
  <si>
    <t>Fotógrafo</t>
  </si>
  <si>
    <t>Convites (arte e impressão) (Pedro)</t>
  </si>
  <si>
    <t>Placas</t>
  </si>
  <si>
    <t>Buffet (comida e bebida)</t>
  </si>
  <si>
    <t>Total</t>
  </si>
  <si>
    <t>Atual</t>
  </si>
  <si>
    <t>Som e Iluminação (efêmera)</t>
  </si>
  <si>
    <t>Auditório</t>
  </si>
  <si>
    <t>Custeio do Coffee Break (ver possibilidade do IPOG comportar esse investimento)</t>
  </si>
  <si>
    <t>1. Contratação de Buffet (CAU);
2. Degustação de cerveja</t>
  </si>
  <si>
    <t xml:space="preserve">1. Contratação de Buffet (CAU);
</t>
  </si>
  <si>
    <t>Terça feira (10/10), de 19h ás 22h</t>
  </si>
  <si>
    <t>Todas as terças feiras (17/10, 24/10, 31/10 e 07/11), de 19h ás 21:30h</t>
  </si>
  <si>
    <t>05 visitas guiadas (CESMAC, UNIT, NASSAU,  UFAL ARA, UFAL MCZ, FAT)</t>
  </si>
  <si>
    <t>Todas as quartas (11/09, 18/10, 25/10, 01/11, 08/11 e 22/11), de 16h às 19:30h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</si>
</sst>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0"/>
    <numFmt numFmtId="166" formatCode="&quot;R$&quot;\ #,##0.00"/>
    <numFmt numFmtId="167" formatCode="_(* #,##0_);_(* \(#,##0\);_(* \-??_);_(@_)"/>
  </numFmts>
  <fonts count="21">
    <font>
      <sz val="11"/>
      <color indexed="8"/>
      <name val="Helvetica Neue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Helvetica Neue"/>
    </font>
    <font>
      <b/>
      <sz val="11"/>
      <color indexed="8"/>
      <name val="Helvetica Neue"/>
    </font>
    <font>
      <b/>
      <sz val="11"/>
      <color theme="1"/>
      <name val="Helvetica Neue"/>
      <family val="2"/>
      <scheme val="minor"/>
    </font>
    <font>
      <b/>
      <sz val="16"/>
      <name val="Helvetica Neue"/>
      <family val="2"/>
      <scheme val="minor"/>
    </font>
    <font>
      <b/>
      <sz val="16"/>
      <color theme="0"/>
      <name val="Helvetica Neue"/>
      <family val="2"/>
      <scheme val="minor"/>
    </font>
    <font>
      <sz val="16"/>
      <color rgb="FF000000"/>
      <name val="Calibri"/>
      <family val="2"/>
      <charset val="1"/>
    </font>
    <font>
      <sz val="16"/>
      <color theme="1"/>
      <name val="Helvetica Neue"/>
      <family val="2"/>
      <scheme val="minor"/>
    </font>
    <font>
      <sz val="16"/>
      <color rgb="FFFF0000"/>
      <name val="Helvetica Neue"/>
      <family val="2"/>
      <scheme val="minor"/>
    </font>
    <font>
      <sz val="16"/>
      <name val="Helvetica Neue"/>
      <family val="2"/>
      <scheme val="minor"/>
    </font>
    <font>
      <b/>
      <sz val="16"/>
      <color theme="1"/>
      <name val="Helvetica Neue"/>
      <family val="2"/>
      <scheme val="minor"/>
    </font>
    <font>
      <sz val="11"/>
      <color theme="1" tint="0.499984740745262"/>
      <name val="Helvetica Neue"/>
      <family val="2"/>
      <scheme val="minor"/>
    </font>
    <font>
      <sz val="14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3" fontId="4" fillId="0" borderId="0" applyFont="0" applyFill="0" applyBorder="0" applyAlignment="0" applyProtection="0"/>
  </cellStyleXfs>
  <cellXfs count="121"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textRotation="90" wrapText="1"/>
    </xf>
    <xf numFmtId="165" fontId="2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textRotation="90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6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5" borderId="0" xfId="0" applyFont="1" applyFill="1" applyBorder="1" applyAlignment="1">
      <alignment horizontal="left" wrapText="1"/>
    </xf>
    <xf numFmtId="41" fontId="7" fillId="5" borderId="0" xfId="0" applyNumberFormat="1" applyFont="1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1" fontId="13" fillId="6" borderId="1" xfId="0" applyNumberFormat="1" applyFont="1" applyFill="1" applyBorder="1" applyAlignment="1">
      <alignment vertical="center" wrapText="1"/>
    </xf>
    <xf numFmtId="41" fontId="8" fillId="4" borderId="1" xfId="0" applyNumberFormat="1" applyFont="1" applyFill="1" applyBorder="1" applyAlignment="1">
      <alignment vertical="center" wrapText="1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4" xfId="0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8" xfId="0" applyFont="1" applyFill="1" applyBorder="1" applyAlignment="1">
      <alignment vertical="center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7" fontId="9" fillId="0" borderId="1" xfId="1" applyNumberFormat="1" applyFont="1" applyFill="1" applyBorder="1" applyAlignment="1" applyProtection="1">
      <alignment vertical="center" wrapText="1"/>
      <protection locked="0"/>
    </xf>
    <xf numFmtId="41" fontId="11" fillId="0" borderId="1" xfId="0" applyNumberFormat="1" applyFont="1" applyFill="1" applyBorder="1" applyAlignment="1" applyProtection="1">
      <alignment vertical="center" wrapText="1"/>
      <protection locked="0"/>
    </xf>
    <xf numFmtId="41" fontId="10" fillId="0" borderId="1" xfId="0" applyNumberFormat="1" applyFont="1" applyFill="1" applyBorder="1" applyAlignment="1" applyProtection="1">
      <alignment vertical="center" wrapText="1"/>
      <protection locked="0"/>
    </xf>
    <xf numFmtId="41" fontId="12" fillId="0" borderId="1" xfId="0" applyNumberFormat="1" applyFont="1" applyFill="1" applyBorder="1" applyAlignment="1" applyProtection="1">
      <alignment vertical="center" wrapText="1"/>
      <protection locked="0"/>
    </xf>
    <xf numFmtId="41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167" fontId="9" fillId="3" borderId="1" xfId="1" applyNumberFormat="1" applyFont="1" applyFill="1" applyBorder="1" applyAlignment="1" applyProtection="1">
      <alignment vertical="center" wrapText="1"/>
      <protection locked="0"/>
    </xf>
    <xf numFmtId="41" fontId="11" fillId="3" borderId="1" xfId="0" applyNumberFormat="1" applyFont="1" applyFill="1" applyBorder="1" applyAlignment="1" applyProtection="1">
      <alignment vertical="center" wrapText="1"/>
      <protection locked="0"/>
    </xf>
    <xf numFmtId="41" fontId="10" fillId="3" borderId="1" xfId="0" applyNumberFormat="1" applyFont="1" applyFill="1" applyBorder="1" applyAlignment="1" applyProtection="1">
      <alignment vertical="center" wrapText="1"/>
      <protection locked="0"/>
    </xf>
    <xf numFmtId="41" fontId="12" fillId="3" borderId="1" xfId="0" applyNumberFormat="1" applyFont="1" applyFill="1" applyBorder="1" applyAlignment="1" applyProtection="1">
      <alignment vertical="center" wrapText="1"/>
      <protection locked="0"/>
    </xf>
    <xf numFmtId="41" fontId="10" fillId="3" borderId="1" xfId="0" applyNumberFormat="1" applyFont="1" applyFill="1" applyBorder="1" applyAlignment="1">
      <alignment vertical="center" wrapText="1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vertical="center" wrapText="1"/>
      <protection locked="0"/>
    </xf>
    <xf numFmtId="0" fontId="9" fillId="6" borderId="1" xfId="0" applyFont="1" applyFill="1" applyBorder="1" applyAlignment="1" applyProtection="1">
      <alignment horizontal="left" vertical="top" wrapText="1"/>
      <protection locked="0"/>
    </xf>
    <xf numFmtId="0" fontId="10" fillId="6" borderId="1" xfId="0" applyFont="1" applyFill="1" applyBorder="1" applyAlignment="1" applyProtection="1">
      <alignment horizontal="left" vertical="center" wrapText="1"/>
      <protection locked="0"/>
    </xf>
    <xf numFmtId="167" fontId="9" fillId="6" borderId="1" xfId="1" applyNumberFormat="1" applyFont="1" applyFill="1" applyBorder="1" applyAlignment="1" applyProtection="1">
      <alignment vertical="center" wrapText="1"/>
      <protection locked="0"/>
    </xf>
    <xf numFmtId="41" fontId="11" fillId="6" borderId="1" xfId="0" applyNumberFormat="1" applyFont="1" applyFill="1" applyBorder="1" applyAlignment="1" applyProtection="1">
      <alignment vertical="center" wrapText="1"/>
      <protection locked="0"/>
    </xf>
    <xf numFmtId="41" fontId="10" fillId="6" borderId="1" xfId="0" applyNumberFormat="1" applyFont="1" applyFill="1" applyBorder="1" applyAlignment="1" applyProtection="1">
      <alignment vertical="center" wrapText="1"/>
      <protection locked="0"/>
    </xf>
    <xf numFmtId="41" fontId="12" fillId="6" borderId="1" xfId="0" applyNumberFormat="1" applyFont="1" applyFill="1" applyBorder="1" applyAlignment="1" applyProtection="1">
      <alignment vertical="center" wrapText="1"/>
      <protection locked="0"/>
    </xf>
    <xf numFmtId="41" fontId="10" fillId="6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6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43" fontId="0" fillId="0" borderId="1" xfId="1" applyFont="1" applyBorder="1" applyAlignment="1">
      <alignment horizontal="left" vertical="center"/>
    </xf>
    <xf numFmtId="9" fontId="0" fillId="0" borderId="0" xfId="0" applyNumberFormat="1" applyAlignment="1"/>
    <xf numFmtId="0" fontId="0" fillId="0" borderId="1" xfId="0" applyFill="1" applyBorder="1" applyAlignment="1">
      <alignment horizontal="left" vertical="center"/>
    </xf>
    <xf numFmtId="43" fontId="0" fillId="0" borderId="1" xfId="1" applyFont="1" applyFill="1" applyBorder="1" applyAlignment="1">
      <alignment wrapText="1"/>
    </xf>
    <xf numFmtId="43" fontId="0" fillId="0" borderId="0" xfId="0" applyNumberFormat="1" applyAlignment="1"/>
    <xf numFmtId="43" fontId="0" fillId="0" borderId="1" xfId="1" applyFont="1" applyBorder="1"/>
    <xf numFmtId="0" fontId="0" fillId="0" borderId="1" xfId="0" applyFill="1" applyBorder="1" applyAlignment="1"/>
    <xf numFmtId="43" fontId="0" fillId="0" borderId="1" xfId="1" applyFont="1" applyFill="1" applyBorder="1" applyAlignment="1">
      <alignment horizontal="left" vertical="center"/>
    </xf>
    <xf numFmtId="43" fontId="0" fillId="0" borderId="1" xfId="1" applyFont="1" applyFill="1" applyBorder="1"/>
    <xf numFmtId="0" fontId="5" fillId="0" borderId="1" xfId="0" applyFont="1" applyBorder="1" applyAlignment="1">
      <alignment horizontal="center"/>
    </xf>
    <xf numFmtId="43" fontId="0" fillId="8" borderId="1" xfId="1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/>
    </xf>
    <xf numFmtId="0" fontId="15" fillId="5" borderId="7" xfId="0" applyFont="1" applyFill="1" applyBorder="1" applyAlignment="1" applyProtection="1">
      <alignment vertical="top" wrapText="1"/>
      <protection locked="0"/>
    </xf>
    <xf numFmtId="0" fontId="15" fillId="5" borderId="8" xfId="0" applyFont="1" applyFill="1" applyBorder="1" applyAlignment="1" applyProtection="1">
      <alignment vertical="top" wrapText="1"/>
      <protection locked="0"/>
    </xf>
    <xf numFmtId="0" fontId="15" fillId="5" borderId="9" xfId="0" applyFont="1" applyFill="1" applyBorder="1" applyAlignment="1" applyProtection="1">
      <alignment vertical="top" wrapText="1"/>
      <protection locked="0"/>
    </xf>
    <xf numFmtId="0" fontId="16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textRotation="90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CDCDCD"/>
      <rgbColor rgb="FFFFFFFF"/>
      <rgbColor rgb="FF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6</xdr:col>
      <xdr:colOff>1387928</xdr:colOff>
      <xdr:row>1</xdr:row>
      <xdr:rowOff>653144</xdr:rowOff>
    </xdr:to>
    <xdr:pic>
      <xdr:nvPicPr>
        <xdr:cNvPr id="4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8541203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134469</xdr:colOff>
      <xdr:row>0</xdr:row>
      <xdr:rowOff>145562</xdr:rowOff>
    </xdr:from>
    <xdr:to>
      <xdr:col>2</xdr:col>
      <xdr:colOff>1910602</xdr:colOff>
      <xdr:row>2</xdr:row>
      <xdr:rowOff>564357</xdr:rowOff>
    </xdr:to>
    <xdr:pic>
      <xdr:nvPicPr>
        <xdr:cNvPr id="2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587" y="324856"/>
          <a:ext cx="2745441" cy="777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09\AppData\Local\Temp\CAU-AL%20-%20An&#225;lise%20Plano%20de%20A&#231;&#227;o%20Reprograma&#231;&#227;o%202017_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 "/>
      <sheetName val="Quadro Geral"/>
      <sheetName val="Anexo_1.1_Usos e Fontes "/>
      <sheetName val="Quadro Geral-B"/>
      <sheetName val="Anexo_1.2_ Elemento de Despesas"/>
      <sheetName val="Anexo_1.3_Limites Estratégicos "/>
      <sheetName val="Anexo_1.3_Limites Estratégicos"/>
      <sheetName val="Anexo_1.4_Dados"/>
      <sheetName val="Anexo 1.4-Quadro Descritivo"/>
      <sheetName val="Plan1"/>
      <sheetName val="Anexo 1.6_Elemento de Despesas"/>
      <sheetName val="CAUniversitario"/>
      <sheetName val="Fiscalização Sistemática"/>
      <sheetName val="Processo Eleitoral"/>
      <sheetName val="Sou Arquiteto. E agora"/>
      <sheetName val="Atendimento"/>
      <sheetName val="Deslocamento"/>
      <sheetName val="CSC"/>
      <sheetName val="ATHIS"/>
      <sheetName val="F. de apoio"/>
      <sheetName val="R. Contigência"/>
      <sheetName val="Man das rotinas  adm"/>
      <sheetName val="Comunicação"/>
      <sheetName val="Amp. da Sede"/>
      <sheetName val="Dia do Arquiteto"/>
      <sheetName val="Capacitação"/>
      <sheetName val="R. Técnica"/>
      <sheetName val="F. Continuad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Anexo 1.2- Aplicações por Projeto/Atividade - por Elemento de Despesa (Consolidado) - Reprogramação 2017</v>
          </cell>
        </row>
      </sheetData>
      <sheetData sheetId="7"/>
      <sheetData sheetId="8">
        <row r="5">
          <cell r="A5" t="str">
            <v>Anexo 1.3- Limites de Aplicação dos Recursos Estratégicos</v>
          </cell>
        </row>
      </sheetData>
      <sheetData sheetId="9"/>
      <sheetData sheetId="10">
        <row r="6">
          <cell r="A6" t="str">
            <v>Anexo 1.4 - Quadro Descritivo de Ações e Metas do Plano de Ação - Reprogramação 2017</v>
          </cell>
        </row>
      </sheetData>
      <sheetData sheetId="11"/>
      <sheetData sheetId="12"/>
      <sheetData sheetId="13">
        <row r="14">
          <cell r="I14" t="str">
            <v xml:space="preserve"> 200 estudantes capacitados</v>
          </cell>
        </row>
      </sheetData>
      <sheetData sheetId="14"/>
      <sheetData sheetId="15">
        <row r="12">
          <cell r="I12" t="str">
            <v>Garanti o pleno funcionamento do processo eleitorial</v>
          </cell>
        </row>
        <row r="13">
          <cell r="I13" t="str">
            <v>Assegurar a eficácia no relacionamento e comunicação com a sociedade</v>
          </cell>
        </row>
      </sheetData>
      <sheetData sheetId="16">
        <row r="14">
          <cell r="I14" t="str">
            <v>100 profissionais e estudantes capacitados.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7"/>
  <sheetViews>
    <sheetView showGridLines="0" zoomScale="55" zoomScaleNormal="55" workbookViewId="0">
      <pane ySplit="1" topLeftCell="A11" activePane="bottomLeft" state="frozen"/>
      <selection pane="bottomLeft" activeCell="L11" sqref="L11"/>
    </sheetView>
  </sheetViews>
  <sheetFormatPr defaultColWidth="8" defaultRowHeight="14.25"/>
  <cols>
    <col min="1" max="1" width="16.375" style="26" customWidth="1"/>
    <col min="2" max="2" width="7.5" style="26" customWidth="1"/>
    <col min="3" max="3" width="14.75" style="26" customWidth="1"/>
    <col min="4" max="4" width="6.125" style="26" customWidth="1"/>
    <col min="5" max="5" width="24.375" style="26" customWidth="1"/>
    <col min="6" max="6" width="24.75" style="26" customWidth="1"/>
    <col min="7" max="7" width="25.5" style="26" customWidth="1"/>
    <col min="8" max="8" width="32.125" style="26" customWidth="1"/>
    <col min="9" max="9" width="20" style="26" customWidth="1"/>
    <col min="10" max="10" width="18.25" style="26" customWidth="1"/>
    <col min="11" max="11" width="18.625" style="26" customWidth="1"/>
    <col min="12" max="12" width="20.625" style="26" customWidth="1"/>
    <col min="13" max="13" width="15.375" style="26" customWidth="1"/>
    <col min="14" max="14" width="17.375" style="26" customWidth="1"/>
    <col min="15" max="15" width="19.125" style="26" customWidth="1"/>
    <col min="16" max="16" width="17" style="26" customWidth="1"/>
    <col min="17" max="16384" width="8" style="26"/>
  </cols>
  <sheetData>
    <row r="2" spans="1:16" ht="63" customHeight="1"/>
    <row r="3" spans="1:16" ht="19.5" customHeight="1">
      <c r="A3" s="99" t="s">
        <v>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9.899999999999999" customHeight="1">
      <c r="A4" s="100" t="s">
        <v>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9.899999999999999" customHeight="1">
      <c r="A5" s="100" t="s">
        <v>64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s="29" customFormat="1" ht="19.899999999999999" customHeight="1">
      <c r="A6" s="27"/>
      <c r="B6" s="27"/>
      <c r="C6" s="27"/>
      <c r="D6" s="27"/>
      <c r="E6" s="27"/>
      <c r="F6" s="27"/>
      <c r="G6" s="27"/>
      <c r="H6" s="27"/>
      <c r="I6" s="27"/>
      <c r="J6" s="28">
        <f>L15+L16+L18+L19+L20+L21+L22+L23+L24</f>
        <v>1062319</v>
      </c>
      <c r="K6" s="28">
        <f>L10+L11+L12+L13+L14+L17+L25+L26+L27</f>
        <v>196827</v>
      </c>
      <c r="L6" s="28">
        <f>L16+L26</f>
        <v>36000</v>
      </c>
      <c r="M6" s="28">
        <f>L10+L11+L12+L16+L17+L26</f>
        <v>77000</v>
      </c>
      <c r="N6" s="28">
        <f>L10+L11+L12+L25+L26+L27</f>
        <v>196827</v>
      </c>
      <c r="O6" s="27"/>
      <c r="P6" s="27"/>
    </row>
    <row r="7" spans="1:16" s="30" customFormat="1" ht="19.899999999999999" customHeight="1">
      <c r="A7" s="101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 t="s">
        <v>66</v>
      </c>
    </row>
    <row r="8" spans="1:16" s="30" customFormat="1" ht="19.5" customHeight="1">
      <c r="A8" s="102" t="s">
        <v>67</v>
      </c>
      <c r="B8" s="102" t="s">
        <v>68</v>
      </c>
      <c r="C8" s="102" t="s">
        <v>69</v>
      </c>
      <c r="D8" s="102" t="s">
        <v>70</v>
      </c>
      <c r="E8" s="102" t="s">
        <v>71</v>
      </c>
      <c r="F8" s="102" t="s">
        <v>72</v>
      </c>
      <c r="G8" s="102" t="s">
        <v>73</v>
      </c>
      <c r="H8" s="102" t="s">
        <v>74</v>
      </c>
      <c r="I8" s="102" t="s">
        <v>75</v>
      </c>
      <c r="J8" s="102" t="s">
        <v>76</v>
      </c>
      <c r="K8" s="102"/>
      <c r="L8" s="102"/>
      <c r="M8" s="102"/>
      <c r="N8" s="102"/>
      <c r="O8" s="102" t="s">
        <v>77</v>
      </c>
      <c r="P8" s="102"/>
    </row>
    <row r="9" spans="1:16" s="30" customFormat="1" ht="19.5" customHeight="1">
      <c r="A9" s="102"/>
      <c r="B9" s="102"/>
      <c r="C9" s="102"/>
      <c r="D9" s="102"/>
      <c r="E9" s="102"/>
      <c r="F9" s="102"/>
      <c r="G9" s="102"/>
      <c r="H9" s="102"/>
      <c r="I9" s="102"/>
      <c r="J9" s="31" t="s">
        <v>78</v>
      </c>
      <c r="K9" s="31" t="s">
        <v>79</v>
      </c>
      <c r="L9" s="31" t="s">
        <v>80</v>
      </c>
      <c r="M9" s="31" t="s">
        <v>81</v>
      </c>
      <c r="N9" s="31" t="s">
        <v>82</v>
      </c>
      <c r="O9" s="31" t="s">
        <v>83</v>
      </c>
      <c r="P9" s="31" t="s">
        <v>84</v>
      </c>
    </row>
    <row r="10" spans="1:16" s="30" customFormat="1" ht="147">
      <c r="A10" s="44" t="s">
        <v>85</v>
      </c>
      <c r="B10" s="45" t="s">
        <v>86</v>
      </c>
      <c r="C10" s="46" t="s">
        <v>87</v>
      </c>
      <c r="D10" s="45"/>
      <c r="E10" s="47" t="s">
        <v>88</v>
      </c>
      <c r="F10" s="48" t="s">
        <v>89</v>
      </c>
      <c r="G10" s="48" t="s">
        <v>90</v>
      </c>
      <c r="H10" s="46" t="str">
        <f>[1]CAUniversitario!I14</f>
        <v xml:space="preserve"> 200 estudantes capacitados</v>
      </c>
      <c r="I10" s="50">
        <v>3000</v>
      </c>
      <c r="J10" s="51">
        <v>750</v>
      </c>
      <c r="K10" s="52">
        <v>250</v>
      </c>
      <c r="L10" s="52">
        <f t="shared" ref="L10:L27" si="0">J10+K10</f>
        <v>1000</v>
      </c>
      <c r="M10" s="53"/>
      <c r="N10" s="53">
        <f t="shared" ref="N10:N27" si="1">IFERROR(M10/L10*100,0)</f>
        <v>0</v>
      </c>
      <c r="O10" s="54">
        <f t="shared" ref="O10:O27" si="2">L10-I10</f>
        <v>-2000</v>
      </c>
      <c r="P10" s="54">
        <f t="shared" ref="P10:P28" si="3">IFERROR(O10/I10*100,)</f>
        <v>-66.666666666666657</v>
      </c>
    </row>
    <row r="11" spans="1:16" s="30" customFormat="1" ht="147">
      <c r="A11" s="67" t="s">
        <v>85</v>
      </c>
      <c r="B11" s="68" t="s">
        <v>86</v>
      </c>
      <c r="C11" s="69" t="s">
        <v>91</v>
      </c>
      <c r="D11" s="68"/>
      <c r="E11" s="70" t="s">
        <v>92</v>
      </c>
      <c r="F11" s="71" t="s">
        <v>93</v>
      </c>
      <c r="G11" s="71" t="s">
        <v>90</v>
      </c>
      <c r="H11" s="72" t="e">
        <f>'[1]Sou Arquiteto. E agora'!I14:S14</f>
        <v>#VALUE!</v>
      </c>
      <c r="I11" s="73">
        <v>10000</v>
      </c>
      <c r="J11" s="74"/>
      <c r="K11" s="75">
        <v>10000</v>
      </c>
      <c r="L11" s="75">
        <f t="shared" si="0"/>
        <v>10000</v>
      </c>
      <c r="M11" s="76"/>
      <c r="N11" s="76">
        <f t="shared" si="1"/>
        <v>0</v>
      </c>
      <c r="O11" s="77">
        <f t="shared" si="2"/>
        <v>0</v>
      </c>
      <c r="P11" s="77">
        <f t="shared" si="3"/>
        <v>0</v>
      </c>
    </row>
    <row r="12" spans="1:16" s="30" customFormat="1" ht="147">
      <c r="A12" s="44" t="s">
        <v>94</v>
      </c>
      <c r="B12" s="45" t="s">
        <v>86</v>
      </c>
      <c r="C12" s="46" t="s">
        <v>91</v>
      </c>
      <c r="D12" s="45"/>
      <c r="E12" s="48" t="s">
        <v>95</v>
      </c>
      <c r="F12" s="48" t="s">
        <v>96</v>
      </c>
      <c r="G12" s="48" t="s">
        <v>90</v>
      </c>
      <c r="H12" s="49" t="s">
        <v>142</v>
      </c>
      <c r="I12" s="50">
        <v>30000</v>
      </c>
      <c r="J12" s="51"/>
      <c r="K12" s="52">
        <v>30000</v>
      </c>
      <c r="L12" s="52">
        <f t="shared" si="0"/>
        <v>30000</v>
      </c>
      <c r="M12" s="53"/>
      <c r="N12" s="53">
        <f t="shared" si="1"/>
        <v>0</v>
      </c>
      <c r="O12" s="54">
        <f t="shared" si="2"/>
        <v>0</v>
      </c>
      <c r="P12" s="54">
        <f t="shared" si="3"/>
        <v>0</v>
      </c>
    </row>
    <row r="13" spans="1:16" s="30" customFormat="1" ht="126">
      <c r="A13" s="57" t="s">
        <v>94</v>
      </c>
      <c r="B13" s="58" t="s">
        <v>86</v>
      </c>
      <c r="C13" s="59" t="s">
        <v>97</v>
      </c>
      <c r="D13" s="58"/>
      <c r="E13" s="60" t="s">
        <v>98</v>
      </c>
      <c r="F13" s="61" t="s">
        <v>99</v>
      </c>
      <c r="G13" s="61" t="s">
        <v>100</v>
      </c>
      <c r="H13" s="43" t="s">
        <v>143</v>
      </c>
      <c r="I13" s="62">
        <v>3000</v>
      </c>
      <c r="J13" s="63"/>
      <c r="K13" s="64">
        <v>0</v>
      </c>
      <c r="L13" s="64">
        <f t="shared" si="0"/>
        <v>0</v>
      </c>
      <c r="M13" s="65"/>
      <c r="N13" s="65">
        <f t="shared" si="1"/>
        <v>0</v>
      </c>
      <c r="O13" s="66">
        <f t="shared" si="2"/>
        <v>-3000</v>
      </c>
      <c r="P13" s="66">
        <f t="shared" si="3"/>
        <v>-100</v>
      </c>
    </row>
    <row r="14" spans="1:16" s="30" customFormat="1" ht="126">
      <c r="A14" s="57" t="s">
        <v>94</v>
      </c>
      <c r="B14" s="58" t="s">
        <v>86</v>
      </c>
      <c r="C14" s="59" t="s">
        <v>97</v>
      </c>
      <c r="D14" s="58"/>
      <c r="E14" s="58" t="s">
        <v>101</v>
      </c>
      <c r="F14" s="61" t="s">
        <v>102</v>
      </c>
      <c r="G14" s="61" t="s">
        <v>100</v>
      </c>
      <c r="H14" s="43" t="s">
        <v>143</v>
      </c>
      <c r="I14" s="62">
        <v>3000</v>
      </c>
      <c r="J14" s="63"/>
      <c r="K14" s="64">
        <v>0</v>
      </c>
      <c r="L14" s="64">
        <f t="shared" si="0"/>
        <v>0</v>
      </c>
      <c r="M14" s="65"/>
      <c r="N14" s="65">
        <f t="shared" si="1"/>
        <v>0</v>
      </c>
      <c r="O14" s="66">
        <f t="shared" si="2"/>
        <v>-3000</v>
      </c>
      <c r="P14" s="66">
        <f t="shared" si="3"/>
        <v>-100</v>
      </c>
    </row>
    <row r="15" spans="1:16" s="30" customFormat="1" ht="19.899999999999999" customHeight="1">
      <c r="A15" s="44" t="s">
        <v>103</v>
      </c>
      <c r="B15" s="45" t="s">
        <v>104</v>
      </c>
      <c r="C15" s="46" t="s">
        <v>91</v>
      </c>
      <c r="D15" s="45"/>
      <c r="E15" s="47" t="s">
        <v>105</v>
      </c>
      <c r="F15" s="47" t="s">
        <v>106</v>
      </c>
      <c r="G15" s="48" t="s">
        <v>107</v>
      </c>
      <c r="H15" s="56" t="s">
        <v>144</v>
      </c>
      <c r="I15" s="50">
        <v>11000</v>
      </c>
      <c r="J15" s="51"/>
      <c r="K15" s="52">
        <v>11000</v>
      </c>
      <c r="L15" s="52">
        <f t="shared" si="0"/>
        <v>11000</v>
      </c>
      <c r="M15" s="53"/>
      <c r="N15" s="53">
        <f t="shared" si="1"/>
        <v>0</v>
      </c>
      <c r="O15" s="54">
        <f t="shared" si="2"/>
        <v>0</v>
      </c>
      <c r="P15" s="54">
        <f t="shared" si="3"/>
        <v>0</v>
      </c>
    </row>
    <row r="16" spans="1:16" s="30" customFormat="1" ht="141.75">
      <c r="A16" s="44" t="s">
        <v>103</v>
      </c>
      <c r="B16" s="45" t="s">
        <v>104</v>
      </c>
      <c r="C16" s="46" t="s">
        <v>91</v>
      </c>
      <c r="D16" s="45"/>
      <c r="E16" s="47" t="s">
        <v>108</v>
      </c>
      <c r="F16" s="48" t="s">
        <v>109</v>
      </c>
      <c r="G16" s="48" t="s">
        <v>110</v>
      </c>
      <c r="H16" s="56" t="s">
        <v>145</v>
      </c>
      <c r="I16" s="50">
        <v>31000</v>
      </c>
      <c r="J16" s="51">
        <v>12500</v>
      </c>
      <c r="K16" s="52">
        <v>18500</v>
      </c>
      <c r="L16" s="52">
        <f t="shared" si="0"/>
        <v>31000</v>
      </c>
      <c r="M16" s="53"/>
      <c r="N16" s="53">
        <f t="shared" si="1"/>
        <v>0</v>
      </c>
      <c r="O16" s="54">
        <f t="shared" si="2"/>
        <v>0</v>
      </c>
      <c r="P16" s="54">
        <f t="shared" si="3"/>
        <v>0</v>
      </c>
    </row>
    <row r="17" spans="1:16" s="30" customFormat="1" ht="147">
      <c r="A17" s="57" t="s">
        <v>103</v>
      </c>
      <c r="B17" s="58" t="s">
        <v>86</v>
      </c>
      <c r="C17" s="59" t="s">
        <v>91</v>
      </c>
      <c r="D17" s="58"/>
      <c r="E17" s="60" t="s">
        <v>111</v>
      </c>
      <c r="F17" s="61" t="s">
        <v>112</v>
      </c>
      <c r="G17" s="61" t="s">
        <v>90</v>
      </c>
      <c r="H17" s="43" t="s">
        <v>146</v>
      </c>
      <c r="I17" s="62">
        <v>0</v>
      </c>
      <c r="J17" s="63"/>
      <c r="K17" s="64"/>
      <c r="L17" s="64">
        <f t="shared" si="0"/>
        <v>0</v>
      </c>
      <c r="M17" s="65"/>
      <c r="N17" s="65">
        <f t="shared" si="1"/>
        <v>0</v>
      </c>
      <c r="O17" s="66">
        <f t="shared" si="2"/>
        <v>0</v>
      </c>
      <c r="P17" s="66">
        <f t="shared" si="3"/>
        <v>0</v>
      </c>
    </row>
    <row r="18" spans="1:16" s="30" customFormat="1" ht="126">
      <c r="A18" s="44" t="s">
        <v>103</v>
      </c>
      <c r="B18" s="45" t="s">
        <v>104</v>
      </c>
      <c r="C18" s="46" t="s">
        <v>91</v>
      </c>
      <c r="D18" s="55"/>
      <c r="E18" s="47" t="s">
        <v>113</v>
      </c>
      <c r="F18" s="48" t="s">
        <v>114</v>
      </c>
      <c r="G18" s="48" t="s">
        <v>115</v>
      </c>
      <c r="H18" s="49" t="s">
        <v>147</v>
      </c>
      <c r="I18" s="50">
        <v>147000</v>
      </c>
      <c r="J18" s="51">
        <v>52892</v>
      </c>
      <c r="K18" s="52">
        <v>94108</v>
      </c>
      <c r="L18" s="52">
        <f t="shared" si="0"/>
        <v>147000</v>
      </c>
      <c r="M18" s="53"/>
      <c r="N18" s="53">
        <f t="shared" si="1"/>
        <v>0</v>
      </c>
      <c r="O18" s="54">
        <f t="shared" si="2"/>
        <v>0</v>
      </c>
      <c r="P18" s="54">
        <f t="shared" si="3"/>
        <v>0</v>
      </c>
    </row>
    <row r="19" spans="1:16" s="30" customFormat="1" ht="84">
      <c r="A19" s="44" t="s">
        <v>103</v>
      </c>
      <c r="B19" s="45" t="s">
        <v>104</v>
      </c>
      <c r="C19" s="46" t="s">
        <v>91</v>
      </c>
      <c r="D19" s="55"/>
      <c r="E19" s="48" t="s">
        <v>116</v>
      </c>
      <c r="F19" s="48" t="s">
        <v>114</v>
      </c>
      <c r="G19" s="48" t="s">
        <v>117</v>
      </c>
      <c r="H19" s="46" t="s">
        <v>148</v>
      </c>
      <c r="I19" s="50">
        <v>427900</v>
      </c>
      <c r="J19" s="51">
        <v>158268</v>
      </c>
      <c r="K19" s="52">
        <f>I19-J19</f>
        <v>269632</v>
      </c>
      <c r="L19" s="52">
        <f t="shared" si="0"/>
        <v>427900</v>
      </c>
      <c r="M19" s="53"/>
      <c r="N19" s="53">
        <f t="shared" si="1"/>
        <v>0</v>
      </c>
      <c r="O19" s="54">
        <f t="shared" si="2"/>
        <v>0</v>
      </c>
      <c r="P19" s="54">
        <f t="shared" si="3"/>
        <v>0</v>
      </c>
    </row>
    <row r="20" spans="1:16" s="30" customFormat="1" ht="105">
      <c r="A20" s="44" t="s">
        <v>103</v>
      </c>
      <c r="B20" s="45" t="s">
        <v>104</v>
      </c>
      <c r="C20" s="46" t="s">
        <v>87</v>
      </c>
      <c r="D20" s="55"/>
      <c r="E20" s="47" t="s">
        <v>118</v>
      </c>
      <c r="F20" s="48" t="s">
        <v>119</v>
      </c>
      <c r="G20" s="48" t="s">
        <v>120</v>
      </c>
      <c r="H20" s="46" t="s">
        <v>149</v>
      </c>
      <c r="I20" s="50">
        <v>245060</v>
      </c>
      <c r="J20" s="51">
        <v>92336</v>
      </c>
      <c r="K20" s="52">
        <v>170824</v>
      </c>
      <c r="L20" s="52">
        <f t="shared" si="0"/>
        <v>263160</v>
      </c>
      <c r="M20" s="53"/>
      <c r="N20" s="53">
        <f t="shared" si="1"/>
        <v>0</v>
      </c>
      <c r="O20" s="54">
        <f t="shared" si="2"/>
        <v>18100</v>
      </c>
      <c r="P20" s="54">
        <f t="shared" si="3"/>
        <v>7.3859462988655835</v>
      </c>
    </row>
    <row r="21" spans="1:16" s="30" customFormat="1" ht="162">
      <c r="A21" s="44" t="s">
        <v>103</v>
      </c>
      <c r="B21" s="45" t="s">
        <v>104</v>
      </c>
      <c r="C21" s="46" t="s">
        <v>91</v>
      </c>
      <c r="D21" s="55"/>
      <c r="E21" s="48" t="s">
        <v>121</v>
      </c>
      <c r="F21" s="48" t="s">
        <v>107</v>
      </c>
      <c r="G21" s="48" t="s">
        <v>122</v>
      </c>
      <c r="H21" s="56" t="s">
        <v>150</v>
      </c>
      <c r="I21" s="50">
        <v>50000</v>
      </c>
      <c r="J21" s="51">
        <v>21493</v>
      </c>
      <c r="K21" s="52">
        <f>I21-J21</f>
        <v>28507</v>
      </c>
      <c r="L21" s="52">
        <f t="shared" si="0"/>
        <v>50000</v>
      </c>
      <c r="M21" s="53"/>
      <c r="N21" s="53">
        <f t="shared" si="1"/>
        <v>0</v>
      </c>
      <c r="O21" s="54">
        <f t="shared" si="2"/>
        <v>0</v>
      </c>
      <c r="P21" s="54">
        <f t="shared" si="3"/>
        <v>0</v>
      </c>
    </row>
    <row r="22" spans="1:16" s="30" customFormat="1" ht="168">
      <c r="A22" s="44" t="s">
        <v>103</v>
      </c>
      <c r="B22" s="45" t="s">
        <v>104</v>
      </c>
      <c r="C22" s="46" t="s">
        <v>91</v>
      </c>
      <c r="D22" s="45" t="s">
        <v>123</v>
      </c>
      <c r="E22" s="48" t="s">
        <v>124</v>
      </c>
      <c r="F22" s="48" t="s">
        <v>125</v>
      </c>
      <c r="G22" s="48" t="s">
        <v>126</v>
      </c>
      <c r="H22" s="49" t="s">
        <v>151</v>
      </c>
      <c r="I22" s="50">
        <v>85725</v>
      </c>
      <c r="J22" s="51">
        <v>35719</v>
      </c>
      <c r="K22" s="52">
        <f>I22-J22</f>
        <v>50006</v>
      </c>
      <c r="L22" s="52">
        <f t="shared" si="0"/>
        <v>85725</v>
      </c>
      <c r="M22" s="53">
        <v>82315</v>
      </c>
      <c r="N22" s="53">
        <f t="shared" si="1"/>
        <v>96.022163896179649</v>
      </c>
      <c r="O22" s="54">
        <f t="shared" si="2"/>
        <v>0</v>
      </c>
      <c r="P22" s="54">
        <f t="shared" si="3"/>
        <v>0</v>
      </c>
    </row>
    <row r="23" spans="1:16" s="30" customFormat="1" ht="84">
      <c r="A23" s="44" t="s">
        <v>103</v>
      </c>
      <c r="B23" s="45" t="s">
        <v>104</v>
      </c>
      <c r="C23" s="46" t="s">
        <v>91</v>
      </c>
      <c r="D23" s="55"/>
      <c r="E23" s="48" t="s">
        <v>127</v>
      </c>
      <c r="F23" s="48" t="s">
        <v>128</v>
      </c>
      <c r="G23" s="48" t="s">
        <v>117</v>
      </c>
      <c r="H23" s="49" t="s">
        <v>152</v>
      </c>
      <c r="I23" s="50">
        <v>35884</v>
      </c>
      <c r="J23" s="51">
        <v>14952</v>
      </c>
      <c r="K23" s="52">
        <f>I23-J23</f>
        <v>20932</v>
      </c>
      <c r="L23" s="52">
        <f t="shared" si="0"/>
        <v>35884</v>
      </c>
      <c r="M23" s="53"/>
      <c r="N23" s="53">
        <f t="shared" si="1"/>
        <v>0</v>
      </c>
      <c r="O23" s="54">
        <f t="shared" si="2"/>
        <v>0</v>
      </c>
      <c r="P23" s="54">
        <f t="shared" si="3"/>
        <v>0</v>
      </c>
    </row>
    <row r="24" spans="1:16" s="30" customFormat="1" ht="84">
      <c r="A24" s="44" t="s">
        <v>103</v>
      </c>
      <c r="B24" s="45" t="s">
        <v>104</v>
      </c>
      <c r="C24" s="46" t="s">
        <v>91</v>
      </c>
      <c r="D24" s="55"/>
      <c r="E24" s="48" t="s">
        <v>129</v>
      </c>
      <c r="F24" s="48" t="s">
        <v>130</v>
      </c>
      <c r="G24" s="48" t="s">
        <v>117</v>
      </c>
      <c r="H24" s="49" t="s">
        <v>153</v>
      </c>
      <c r="I24" s="50">
        <v>10650</v>
      </c>
      <c r="J24" s="51"/>
      <c r="K24" s="52">
        <v>10650</v>
      </c>
      <c r="L24" s="52">
        <f t="shared" si="0"/>
        <v>10650</v>
      </c>
      <c r="M24" s="53"/>
      <c r="N24" s="53">
        <f t="shared" si="1"/>
        <v>0</v>
      </c>
      <c r="O24" s="54">
        <f t="shared" si="2"/>
        <v>0</v>
      </c>
      <c r="P24" s="54">
        <f t="shared" si="3"/>
        <v>0</v>
      </c>
    </row>
    <row r="25" spans="1:16" s="30" customFormat="1" ht="105">
      <c r="A25" s="44" t="s">
        <v>103</v>
      </c>
      <c r="B25" s="45" t="s">
        <v>86</v>
      </c>
      <c r="C25" s="46" t="s">
        <v>91</v>
      </c>
      <c r="D25" s="55"/>
      <c r="E25" s="48" t="s">
        <v>131</v>
      </c>
      <c r="F25" s="48" t="s">
        <v>132</v>
      </c>
      <c r="G25" s="48" t="s">
        <v>133</v>
      </c>
      <c r="H25" s="49" t="s">
        <v>154</v>
      </c>
      <c r="I25" s="50">
        <v>32036</v>
      </c>
      <c r="J25" s="51"/>
      <c r="K25" s="52">
        <v>32036</v>
      </c>
      <c r="L25" s="52">
        <f t="shared" si="0"/>
        <v>32036</v>
      </c>
      <c r="M25" s="53"/>
      <c r="N25" s="53">
        <f t="shared" si="1"/>
        <v>0</v>
      </c>
      <c r="O25" s="54">
        <f t="shared" si="2"/>
        <v>0</v>
      </c>
      <c r="P25" s="54">
        <f t="shared" si="3"/>
        <v>0</v>
      </c>
    </row>
    <row r="26" spans="1:16" s="30" customFormat="1" ht="141.75">
      <c r="A26" s="44" t="s">
        <v>134</v>
      </c>
      <c r="B26" s="46" t="s">
        <v>86</v>
      </c>
      <c r="C26" s="46" t="s">
        <v>24</v>
      </c>
      <c r="D26" s="55"/>
      <c r="E26" s="47" t="s">
        <v>135</v>
      </c>
      <c r="F26" s="47" t="str">
        <f>'[1]Processo Eleitoral'!$I$12</f>
        <v>Garanti o pleno funcionamento do processo eleitorial</v>
      </c>
      <c r="G26" s="45" t="str">
        <f>'[1]Processo Eleitoral'!$I$13</f>
        <v>Assegurar a eficácia no relacionamento e comunicação com a sociedade</v>
      </c>
      <c r="H26" s="46" t="s">
        <v>155</v>
      </c>
      <c r="I26" s="50">
        <v>0</v>
      </c>
      <c r="J26" s="51"/>
      <c r="K26" s="52">
        <v>5000</v>
      </c>
      <c r="L26" s="52">
        <f t="shared" si="0"/>
        <v>5000</v>
      </c>
      <c r="M26" s="53"/>
      <c r="N26" s="53">
        <f t="shared" si="1"/>
        <v>0</v>
      </c>
      <c r="O26" s="54">
        <f t="shared" si="2"/>
        <v>5000</v>
      </c>
      <c r="P26" s="54">
        <f t="shared" si="3"/>
        <v>0</v>
      </c>
    </row>
    <row r="27" spans="1:16" s="30" customFormat="1" ht="168">
      <c r="A27" s="44" t="s">
        <v>103</v>
      </c>
      <c r="B27" s="45" t="s">
        <v>86</v>
      </c>
      <c r="C27" s="46" t="s">
        <v>87</v>
      </c>
      <c r="D27" s="55"/>
      <c r="E27" s="48" t="s">
        <v>136</v>
      </c>
      <c r="F27" s="48" t="s">
        <v>137</v>
      </c>
      <c r="G27" s="48" t="s">
        <v>126</v>
      </c>
      <c r="H27" s="49" t="s">
        <v>156</v>
      </c>
      <c r="I27" s="50">
        <v>50000</v>
      </c>
      <c r="J27" s="51">
        <v>5100</v>
      </c>
      <c r="K27" s="52">
        <v>113691</v>
      </c>
      <c r="L27" s="52">
        <f t="shared" si="0"/>
        <v>118791</v>
      </c>
      <c r="M27" s="53"/>
      <c r="N27" s="53">
        <f t="shared" si="1"/>
        <v>0</v>
      </c>
      <c r="O27" s="54">
        <f t="shared" si="2"/>
        <v>68791</v>
      </c>
      <c r="P27" s="54">
        <f t="shared" si="3"/>
        <v>137.58199999999999</v>
      </c>
    </row>
    <row r="28" spans="1:16" s="30" customFormat="1" ht="19.899999999999999" customHeight="1">
      <c r="A28" s="104" t="s">
        <v>138</v>
      </c>
      <c r="B28" s="105"/>
      <c r="C28" s="105"/>
      <c r="D28" s="105"/>
      <c r="E28" s="105"/>
      <c r="F28" s="105"/>
      <c r="G28" s="105"/>
      <c r="H28" s="106"/>
      <c r="I28" s="32">
        <f>SUM(I10:I27)</f>
        <v>1175255</v>
      </c>
      <c r="J28" s="33">
        <f>SUM(J10:J27)</f>
        <v>394010</v>
      </c>
      <c r="K28" s="33">
        <f>SUM(K10:K27)</f>
        <v>865136</v>
      </c>
      <c r="L28" s="33">
        <f>SUM(L10:L27)</f>
        <v>1259146</v>
      </c>
      <c r="M28" s="33">
        <f>SUM(M10:M27)</f>
        <v>82315</v>
      </c>
      <c r="N28" s="33">
        <f>IFERROR(M28/L28*100,0)</f>
        <v>6.5373673902788072</v>
      </c>
      <c r="O28" s="33">
        <f>L28-I28</f>
        <v>83891</v>
      </c>
      <c r="P28" s="33">
        <f t="shared" si="3"/>
        <v>7.1381104526251749</v>
      </c>
    </row>
    <row r="29" spans="1:16" s="30" customFormat="1" ht="19.899999999999999" customHeight="1">
      <c r="A29" s="107" t="s">
        <v>139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</row>
    <row r="30" spans="1:16" s="30" customFormat="1" ht="19.899999999999999" customHeight="1">
      <c r="A30" s="103" t="s">
        <v>140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s="30" customFormat="1" ht="19.899999999999999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</row>
    <row r="32" spans="1:16" s="30" customFormat="1" ht="19.899999999999999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s="30" customFormat="1" ht="19.899999999999999" customHeight="1">
      <c r="A33" s="103" t="s">
        <v>141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s="30" customFormat="1" ht="19.899999999999999" customHeight="1">
      <c r="A34" s="34" t="e">
        <f>#REF!</f>
        <v>#REF!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s="30" customFormat="1" ht="19.899999999999999" customHeight="1">
      <c r="A35" s="38" t="str">
        <f>'[1]Anexo_1.2_ Elemento de Despesas'!A7</f>
        <v>Anexo 1.2- Aplicações por Projeto/Atividade - por Elemento de Despesa (Consolidado) - Reprogramação 2017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9"/>
    </row>
    <row r="36" spans="1:16" s="30" customFormat="1" ht="19.899999999999999" customHeight="1">
      <c r="A36" s="38" t="str">
        <f>'[1]Anexo_1.3_Limites Estratégicos'!A5:M5</f>
        <v>Anexo 1.3- Limites de Aplicação dos Recursos Estratégicos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9"/>
    </row>
    <row r="37" spans="1:16" s="30" customFormat="1" ht="19.899999999999999" customHeight="1">
      <c r="A37" s="40" t="str">
        <f>'[1]Anexo 1.4-Quadro Descritivo'!$A$6</f>
        <v>Anexo 1.4 - Quadro Descritivo de Ações e Metas do Plano de Ação - Reprogramação 2017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</sheetData>
  <mergeCells count="21">
    <mergeCell ref="A33:P33"/>
    <mergeCell ref="G8:G9"/>
    <mergeCell ref="H8:H9"/>
    <mergeCell ref="I8:I9"/>
    <mergeCell ref="J8:N8"/>
    <mergeCell ref="O8:P8"/>
    <mergeCell ref="A28:H28"/>
    <mergeCell ref="A29:P29"/>
    <mergeCell ref="A30:P30"/>
    <mergeCell ref="A31:P31"/>
    <mergeCell ref="A32:P32"/>
    <mergeCell ref="A3:P3"/>
    <mergeCell ref="A4:P4"/>
    <mergeCell ref="A5:P5"/>
    <mergeCell ref="A7:P7"/>
    <mergeCell ref="A8:A9"/>
    <mergeCell ref="B8:B9"/>
    <mergeCell ref="C8:C9"/>
    <mergeCell ref="D8:D9"/>
    <mergeCell ref="E8:E9"/>
    <mergeCell ref="F8:F9"/>
  </mergeCells>
  <dataValidations count="1">
    <dataValidation type="list" allowBlank="1" showInputMessage="1" showErrorMessage="1" sqref="G16:G21 G23:G27">
      <formula1>$B$16:$B$32</formula1>
      <formula2>0</formula2>
    </dataValidation>
  </dataValidations>
  <pageMargins left="0.78740100000000002" right="0.78740100000000002" top="0.78740100000000002" bottom="0.78740100000000002" header="0.39370100000000002" footer="0.39370100000000002"/>
  <pageSetup orientation="landscape" r:id="rId1"/>
  <headerFooter>
    <oddFooter>&amp;C&amp;"Helvetica Neue,Regular"&amp;12&amp;K000000&amp;P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70" zoomScaleNormal="55" zoomScaleSheetLayoutView="70" workbookViewId="0">
      <selection activeCell="F6" sqref="F6"/>
    </sheetView>
  </sheetViews>
  <sheetFormatPr defaultRowHeight="14.25"/>
  <cols>
    <col min="1" max="1" width="9" style="13" customWidth="1"/>
    <col min="2" max="2" width="3.75" style="13" customWidth="1"/>
    <col min="3" max="4" width="26.625" style="13" customWidth="1"/>
    <col min="5" max="5" width="19.625" style="13" customWidth="1"/>
    <col min="6" max="6" width="18.625" style="13" bestFit="1" customWidth="1"/>
    <col min="7" max="7" width="18.625" style="13" customWidth="1"/>
    <col min="8" max="8" width="18.75" style="13" customWidth="1"/>
    <col min="9" max="9" width="27.25" style="13" bestFit="1" customWidth="1"/>
    <col min="10" max="10" width="24.125" style="13" customWidth="1"/>
    <col min="11" max="11" width="14.75" style="13" bestFit="1" customWidth="1"/>
    <col min="12" max="12" width="15.125" style="13" bestFit="1" customWidth="1"/>
    <col min="13" max="13" width="12.5" style="13" bestFit="1" customWidth="1"/>
    <col min="14" max="16384" width="9" style="13"/>
  </cols>
  <sheetData>
    <row r="1" spans="1:13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5"/>
    </row>
    <row r="2" spans="1:1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5"/>
    </row>
    <row r="3" spans="1:13" ht="54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5"/>
    </row>
    <row r="4" spans="1:13" ht="44.25" customHeight="1">
      <c r="A4" s="114" t="s">
        <v>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15.75">
      <c r="A5" s="17" t="s">
        <v>5</v>
      </c>
      <c r="B5" s="17" t="s">
        <v>24</v>
      </c>
      <c r="C5" s="17" t="s">
        <v>0</v>
      </c>
      <c r="D5" s="17" t="s">
        <v>4</v>
      </c>
      <c r="E5" s="17" t="s">
        <v>2</v>
      </c>
      <c r="F5" s="17" t="s">
        <v>6</v>
      </c>
      <c r="G5" s="17" t="s">
        <v>27</v>
      </c>
      <c r="H5" s="17" t="s">
        <v>7</v>
      </c>
      <c r="I5" s="17" t="s">
        <v>29</v>
      </c>
      <c r="J5" s="17" t="s">
        <v>0</v>
      </c>
      <c r="K5" s="17" t="s">
        <v>57</v>
      </c>
      <c r="L5" s="17" t="s">
        <v>61</v>
      </c>
      <c r="M5" s="17" t="s">
        <v>56</v>
      </c>
    </row>
    <row r="6" spans="1:13" ht="126">
      <c r="A6" s="117" t="s">
        <v>1</v>
      </c>
      <c r="B6" s="7">
        <v>1</v>
      </c>
      <c r="C6" s="18" t="s">
        <v>30</v>
      </c>
      <c r="D6" s="18" t="s">
        <v>37</v>
      </c>
      <c r="E6" s="8" t="s">
        <v>178</v>
      </c>
      <c r="F6" s="8" t="s">
        <v>179</v>
      </c>
      <c r="G6" s="8" t="s">
        <v>54</v>
      </c>
      <c r="H6" s="19" t="s">
        <v>8</v>
      </c>
      <c r="I6" s="19" t="s">
        <v>49</v>
      </c>
      <c r="J6" s="19" t="s">
        <v>59</v>
      </c>
      <c r="K6" s="20">
        <v>375</v>
      </c>
      <c r="L6" s="20">
        <v>0</v>
      </c>
      <c r="M6" s="19"/>
    </row>
    <row r="7" spans="1:13" ht="78.75">
      <c r="A7" s="117"/>
      <c r="B7" s="7">
        <v>2</v>
      </c>
      <c r="C7" s="18" t="s">
        <v>43</v>
      </c>
      <c r="D7" s="18" t="s">
        <v>47</v>
      </c>
      <c r="E7" s="8" t="s">
        <v>48</v>
      </c>
      <c r="F7" s="8" t="s">
        <v>41</v>
      </c>
      <c r="G7" s="8" t="s">
        <v>42</v>
      </c>
      <c r="H7" s="19" t="s">
        <v>44</v>
      </c>
      <c r="I7" s="19" t="s">
        <v>46</v>
      </c>
      <c r="J7" s="19" t="s">
        <v>60</v>
      </c>
      <c r="K7" s="20">
        <v>3580</v>
      </c>
      <c r="L7" s="20">
        <v>0</v>
      </c>
      <c r="M7" s="19"/>
    </row>
    <row r="8" spans="1:13" ht="141.75">
      <c r="A8" s="117" t="s">
        <v>9</v>
      </c>
      <c r="B8" s="7">
        <v>3</v>
      </c>
      <c r="C8" s="18" t="s">
        <v>10</v>
      </c>
      <c r="D8" s="18" t="s">
        <v>50</v>
      </c>
      <c r="E8" s="8" t="s">
        <v>36</v>
      </c>
      <c r="F8" s="8" t="s">
        <v>11</v>
      </c>
      <c r="G8" s="8" t="s">
        <v>11</v>
      </c>
      <c r="H8" s="19" t="s">
        <v>12</v>
      </c>
      <c r="I8" s="19" t="s">
        <v>51</v>
      </c>
      <c r="J8" s="19" t="s">
        <v>58</v>
      </c>
      <c r="K8" s="20">
        <v>0</v>
      </c>
      <c r="L8" s="20">
        <v>24000</v>
      </c>
      <c r="M8" s="19"/>
    </row>
    <row r="9" spans="1:13" ht="31.5">
      <c r="A9" s="118"/>
      <c r="B9" s="7">
        <v>4</v>
      </c>
      <c r="C9" s="9" t="s">
        <v>28</v>
      </c>
      <c r="D9" s="9" t="s">
        <v>39</v>
      </c>
      <c r="E9" s="12">
        <v>2</v>
      </c>
      <c r="F9" s="8" t="s">
        <v>35</v>
      </c>
      <c r="G9" s="10"/>
      <c r="H9" s="9" t="s">
        <v>15</v>
      </c>
      <c r="I9" s="9" t="s">
        <v>33</v>
      </c>
      <c r="J9" s="9"/>
      <c r="K9" s="20">
        <v>0</v>
      </c>
      <c r="L9" s="20">
        <v>0</v>
      </c>
      <c r="M9" s="9"/>
    </row>
    <row r="10" spans="1:13" ht="94.5">
      <c r="A10" s="118"/>
      <c r="B10" s="7">
        <v>5</v>
      </c>
      <c r="C10" s="9" t="s">
        <v>53</v>
      </c>
      <c r="D10" s="9" t="s">
        <v>55</v>
      </c>
      <c r="E10" s="12">
        <v>4</v>
      </c>
      <c r="F10" s="8" t="s">
        <v>177</v>
      </c>
      <c r="G10" s="10" t="s">
        <v>54</v>
      </c>
      <c r="H10" s="9" t="s">
        <v>13</v>
      </c>
      <c r="I10" s="9" t="s">
        <v>173</v>
      </c>
      <c r="J10" s="9" t="s">
        <v>174</v>
      </c>
      <c r="K10" s="20">
        <v>2000</v>
      </c>
      <c r="L10" s="20">
        <v>2000</v>
      </c>
      <c r="M10" s="9"/>
    </row>
    <row r="11" spans="1:13" ht="157.5">
      <c r="A11" s="118"/>
      <c r="B11" s="7">
        <v>6</v>
      </c>
      <c r="C11" s="9" t="s">
        <v>14</v>
      </c>
      <c r="D11" s="9" t="s">
        <v>34</v>
      </c>
      <c r="E11" s="12">
        <v>1</v>
      </c>
      <c r="F11" s="8" t="s">
        <v>176</v>
      </c>
      <c r="G11" s="10" t="s">
        <v>3</v>
      </c>
      <c r="H11" s="9" t="s">
        <v>45</v>
      </c>
      <c r="I11" s="9" t="s">
        <v>52</v>
      </c>
      <c r="J11" s="9" t="s">
        <v>175</v>
      </c>
      <c r="K11" s="20">
        <v>4500</v>
      </c>
      <c r="L11" s="20">
        <v>0</v>
      </c>
      <c r="M11" s="9"/>
    </row>
    <row r="12" spans="1:13" ht="63">
      <c r="A12" s="117" t="s">
        <v>16</v>
      </c>
      <c r="B12" s="7">
        <v>7</v>
      </c>
      <c r="C12" s="78" t="s">
        <v>17</v>
      </c>
      <c r="D12" s="78" t="s">
        <v>18</v>
      </c>
      <c r="E12" s="79" t="s">
        <v>19</v>
      </c>
      <c r="F12" s="80" t="s">
        <v>11</v>
      </c>
      <c r="G12" s="80" t="s">
        <v>11</v>
      </c>
      <c r="H12" s="81" t="s">
        <v>20</v>
      </c>
      <c r="I12" s="81" t="s">
        <v>40</v>
      </c>
      <c r="J12" s="81"/>
      <c r="K12" s="82">
        <v>0</v>
      </c>
      <c r="L12" s="82">
        <v>0</v>
      </c>
      <c r="M12" s="81"/>
    </row>
    <row r="13" spans="1:13" ht="31.5">
      <c r="A13" s="118"/>
      <c r="B13" s="7">
        <v>8</v>
      </c>
      <c r="C13" s="83" t="s">
        <v>21</v>
      </c>
      <c r="D13" s="83" t="s">
        <v>22</v>
      </c>
      <c r="E13" s="79">
        <v>1</v>
      </c>
      <c r="F13" s="80" t="s">
        <v>11</v>
      </c>
      <c r="G13" s="80" t="s">
        <v>11</v>
      </c>
      <c r="H13" s="83" t="s">
        <v>23</v>
      </c>
      <c r="I13" s="83" t="s">
        <v>31</v>
      </c>
      <c r="J13" s="83"/>
      <c r="K13" s="82">
        <v>0</v>
      </c>
      <c r="L13" s="82">
        <v>0</v>
      </c>
      <c r="M13" s="83"/>
    </row>
    <row r="14" spans="1:13" ht="47.25">
      <c r="A14" s="118"/>
      <c r="B14" s="7">
        <v>9</v>
      </c>
      <c r="C14" s="83" t="s">
        <v>25</v>
      </c>
      <c r="D14" s="83" t="s">
        <v>38</v>
      </c>
      <c r="E14" s="83"/>
      <c r="F14" s="83" t="s">
        <v>11</v>
      </c>
      <c r="G14" s="83" t="s">
        <v>11</v>
      </c>
      <c r="H14" s="83" t="s">
        <v>23</v>
      </c>
      <c r="I14" s="83" t="s">
        <v>32</v>
      </c>
      <c r="J14" s="83"/>
      <c r="K14" s="98">
        <v>0</v>
      </c>
      <c r="L14" s="98">
        <v>0</v>
      </c>
      <c r="M14" s="83"/>
    </row>
    <row r="15" spans="1:13" ht="15">
      <c r="A15" s="21"/>
      <c r="B15" s="21"/>
      <c r="C15" s="22"/>
      <c r="D15" s="22"/>
      <c r="E15" s="22"/>
      <c r="F15" s="22"/>
      <c r="G15" s="23"/>
      <c r="H15" s="16"/>
      <c r="I15" s="16"/>
      <c r="J15" s="16"/>
      <c r="K15" s="25">
        <f>SUM(K6:K14)</f>
        <v>10455</v>
      </c>
      <c r="L15" s="25">
        <f>SUM(L6:L14)</f>
        <v>26000</v>
      </c>
      <c r="M15" s="24"/>
    </row>
    <row r="16" spans="1:13">
      <c r="A16" s="112"/>
      <c r="B16" s="11"/>
      <c r="C16" s="2"/>
      <c r="D16" s="2"/>
      <c r="E16" s="2"/>
      <c r="F16" s="2"/>
      <c r="G16" s="1"/>
      <c r="H16" s="4"/>
      <c r="I16" s="4"/>
      <c r="J16" s="4"/>
      <c r="K16" s="4"/>
      <c r="L16" s="4"/>
    </row>
    <row r="17" spans="1:12">
      <c r="A17" s="113"/>
      <c r="B17" s="3"/>
      <c r="C17" s="3"/>
      <c r="D17" s="3"/>
      <c r="E17" s="5"/>
      <c r="F17" s="2"/>
      <c r="G17" s="6"/>
      <c r="H17" s="3"/>
      <c r="I17" s="14"/>
      <c r="J17" s="15"/>
      <c r="K17" s="15"/>
      <c r="L17" s="15"/>
    </row>
    <row r="18" spans="1:12">
      <c r="A18" s="113"/>
      <c r="B18" s="3"/>
      <c r="C18" s="3"/>
      <c r="D18" s="3"/>
      <c r="E18" s="5"/>
      <c r="F18" s="3"/>
      <c r="G18" s="6"/>
      <c r="H18" s="3"/>
      <c r="I18" s="14"/>
      <c r="J18" s="15"/>
      <c r="K18" s="15"/>
      <c r="L18" s="15"/>
    </row>
    <row r="19" spans="1:12">
      <c r="A19" s="113"/>
      <c r="B19" s="3"/>
      <c r="C19" s="3"/>
      <c r="D19" s="3"/>
      <c r="E19" s="5"/>
      <c r="F19" s="3"/>
      <c r="G19" s="6"/>
      <c r="H19" s="3"/>
      <c r="I19" s="14"/>
      <c r="J19" s="15"/>
      <c r="K19" s="15"/>
      <c r="L19" s="15"/>
    </row>
    <row r="20" spans="1:12">
      <c r="A20" s="3"/>
      <c r="B20" s="3"/>
      <c r="C20" s="3"/>
      <c r="D20" s="3"/>
      <c r="E20" s="5"/>
      <c r="F20" s="3"/>
      <c r="G20" s="6"/>
      <c r="H20" s="3"/>
      <c r="I20" s="14"/>
      <c r="J20" s="15"/>
      <c r="K20" s="15"/>
      <c r="L20" s="15"/>
    </row>
    <row r="21" spans="1:12">
      <c r="A21" s="112"/>
      <c r="B21" s="11"/>
      <c r="C21" s="2"/>
      <c r="D21" s="2"/>
      <c r="E21" s="2"/>
      <c r="F21" s="2"/>
      <c r="G21" s="1"/>
      <c r="H21" s="4"/>
      <c r="I21" s="4"/>
      <c r="J21" s="4"/>
      <c r="K21" s="4"/>
      <c r="L21" s="4"/>
    </row>
    <row r="22" spans="1:12">
      <c r="A22" s="113"/>
      <c r="B22" s="3"/>
      <c r="C22" s="3"/>
      <c r="D22" s="3"/>
      <c r="E22" s="5"/>
      <c r="F22" s="2"/>
      <c r="G22" s="6"/>
      <c r="H22" s="3"/>
      <c r="I22" s="14"/>
      <c r="J22" s="15"/>
      <c r="K22" s="15"/>
      <c r="L22" s="15"/>
    </row>
    <row r="23" spans="1:12">
      <c r="A23" s="113"/>
      <c r="B23" s="3"/>
      <c r="C23" s="3"/>
      <c r="D23" s="3"/>
      <c r="E23" s="5"/>
      <c r="F23" s="3"/>
      <c r="G23" s="6"/>
      <c r="H23" s="3"/>
      <c r="I23" s="14"/>
      <c r="J23" s="15"/>
      <c r="K23" s="15"/>
      <c r="L23" s="15"/>
    </row>
    <row r="24" spans="1:12">
      <c r="A24" s="113"/>
      <c r="B24" s="3"/>
      <c r="C24" s="3"/>
      <c r="D24" s="3"/>
      <c r="E24" s="5"/>
      <c r="F24" s="3"/>
      <c r="G24" s="6"/>
      <c r="H24" s="3"/>
      <c r="I24" s="14"/>
      <c r="J24" s="15"/>
      <c r="K24" s="15"/>
      <c r="L24" s="15"/>
    </row>
  </sheetData>
  <mergeCells count="7">
    <mergeCell ref="A16:A19"/>
    <mergeCell ref="A21:A24"/>
    <mergeCell ref="A4:M4"/>
    <mergeCell ref="A1:M3"/>
    <mergeCell ref="A8:A11"/>
    <mergeCell ref="A12:A14"/>
    <mergeCell ref="A6:A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landscape" verticalDpi="0" r:id="rId1"/>
  <rowBreaks count="1" manualBreakCount="1">
    <brk id="5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5" sqref="C15"/>
    </sheetView>
  </sheetViews>
  <sheetFormatPr defaultRowHeight="14.25"/>
  <cols>
    <col min="1" max="1" width="53.25" style="84" bestFit="1" customWidth="1"/>
    <col min="2" max="2" width="11.5" style="84" bestFit="1" customWidth="1"/>
    <col min="3" max="3" width="10.125" style="84" bestFit="1" customWidth="1"/>
    <col min="4" max="16384" width="9" style="84"/>
  </cols>
  <sheetData>
    <row r="1" spans="1:4" ht="15">
      <c r="A1" s="119" t="s">
        <v>157</v>
      </c>
      <c r="B1" s="119"/>
    </row>
    <row r="2" spans="1:4">
      <c r="A2" s="120"/>
      <c r="B2" s="120"/>
    </row>
    <row r="3" spans="1:4" ht="15">
      <c r="A3" s="85" t="s">
        <v>158</v>
      </c>
      <c r="B3" s="85" t="s">
        <v>159</v>
      </c>
      <c r="C3" s="96" t="s">
        <v>170</v>
      </c>
    </row>
    <row r="4" spans="1:4">
      <c r="A4" s="86"/>
      <c r="B4" s="87"/>
      <c r="C4" s="86"/>
    </row>
    <row r="5" spans="1:4">
      <c r="A5" s="93" t="s">
        <v>171</v>
      </c>
      <c r="B5" s="94">
        <v>2160</v>
      </c>
      <c r="C5" s="94">
        <v>0</v>
      </c>
    </row>
    <row r="6" spans="1:4">
      <c r="A6" s="93" t="s">
        <v>160</v>
      </c>
      <c r="B6" s="94">
        <v>350</v>
      </c>
      <c r="C6" s="94">
        <v>0</v>
      </c>
    </row>
    <row r="7" spans="1:4">
      <c r="A7" s="93" t="s">
        <v>161</v>
      </c>
      <c r="B7" s="94">
        <v>400</v>
      </c>
      <c r="C7" s="94">
        <v>400</v>
      </c>
    </row>
    <row r="8" spans="1:4">
      <c r="A8" s="93" t="s">
        <v>162</v>
      </c>
      <c r="B8" s="94">
        <v>400</v>
      </c>
      <c r="C8" s="94">
        <v>400</v>
      </c>
    </row>
    <row r="9" spans="1:4">
      <c r="A9" s="93" t="s">
        <v>163</v>
      </c>
      <c r="B9" s="94">
        <v>1570</v>
      </c>
      <c r="C9" s="94">
        <v>0</v>
      </c>
    </row>
    <row r="10" spans="1:4">
      <c r="A10" s="93" t="s">
        <v>164</v>
      </c>
      <c r="B10" s="94">
        <v>2850</v>
      </c>
      <c r="C10" s="94">
        <v>2850</v>
      </c>
      <c r="D10" s="88"/>
    </row>
    <row r="11" spans="1:4">
      <c r="A11" s="93" t="s">
        <v>165</v>
      </c>
      <c r="B11" s="94">
        <v>400</v>
      </c>
      <c r="C11" s="94">
        <v>400</v>
      </c>
    </row>
    <row r="12" spans="1:4">
      <c r="A12" s="93" t="s">
        <v>166</v>
      </c>
      <c r="B12" s="94"/>
      <c r="C12" s="94"/>
    </row>
    <row r="13" spans="1:4">
      <c r="A13" s="93" t="s">
        <v>167</v>
      </c>
      <c r="B13" s="94">
        <v>570</v>
      </c>
      <c r="C13" s="94">
        <v>0</v>
      </c>
    </row>
    <row r="14" spans="1:4">
      <c r="A14" s="89" t="s">
        <v>168</v>
      </c>
      <c r="B14" s="90">
        <v>5000</v>
      </c>
      <c r="C14" s="90">
        <v>3000</v>
      </c>
    </row>
    <row r="15" spans="1:4">
      <c r="A15" s="93" t="s">
        <v>172</v>
      </c>
      <c r="B15" s="95"/>
      <c r="C15" s="95">
        <v>600</v>
      </c>
    </row>
    <row r="16" spans="1:4">
      <c r="A16" s="86" t="s">
        <v>169</v>
      </c>
      <c r="B16" s="92">
        <f>SUM(B5:B14)</f>
        <v>13700</v>
      </c>
      <c r="C16" s="97">
        <f>SUM(C5:C15)</f>
        <v>7650</v>
      </c>
    </row>
    <row r="18" spans="2:3">
      <c r="B18" s="91"/>
      <c r="C18" s="91"/>
    </row>
    <row r="19" spans="2:3">
      <c r="B19" s="91"/>
      <c r="C19" s="91"/>
    </row>
    <row r="20" spans="2:3">
      <c r="B20" s="91"/>
      <c r="C20" s="91"/>
    </row>
    <row r="22" spans="2:3">
      <c r="B22" s="91"/>
      <c r="C22" s="91"/>
    </row>
  </sheetData>
  <mergeCells count="2">
    <mergeCell ref="A1:B1"/>
    <mergeCell ref="A2:B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PROJETOS CAU</vt:lpstr>
      <vt:lpstr>CASA COR</vt:lpstr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cau09</cp:lastModifiedBy>
  <cp:lastPrinted>2017-08-03T19:47:15Z</cp:lastPrinted>
  <dcterms:created xsi:type="dcterms:W3CDTF">2017-07-21T21:56:46Z</dcterms:created>
  <dcterms:modified xsi:type="dcterms:W3CDTF">2017-09-27T21:48:13Z</dcterms:modified>
</cp:coreProperties>
</file>