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555" yWindow="615" windowWidth="20730" windowHeight="11700" tabRatio="491" activeTab="8"/>
  </bookViews>
  <sheets>
    <sheet name="Form 1" sheetId="5" r:id="rId1"/>
    <sheet name="Form 2" sheetId="1" r:id="rId2"/>
    <sheet name="Form 3" sheetId="6" r:id="rId3"/>
    <sheet name="Form 4" sheetId="7" r:id="rId4"/>
    <sheet name="Form 5" sheetId="10" r:id="rId5"/>
    <sheet name="Form 6" sheetId="8" r:id="rId6"/>
    <sheet name="Form 7" sheetId="4" r:id="rId7"/>
    <sheet name="Form 8" sheetId="9" r:id="rId8"/>
    <sheet name="Notas explicativas" sheetId="3" r:id="rId9"/>
  </sheets>
  <definedNames>
    <definedName name="_xlnm.Print_Area" localSheetId="2">'Form 3'!$A$1:$I$27</definedName>
    <definedName name="_xlnm.Print_Area" localSheetId="4">'Form 5'!$A$1:$I$19</definedName>
    <definedName name="_xlnm.Print_Area" localSheetId="5">'Form 6'!$A$1:$H$28</definedName>
    <definedName name="_xlnm.Print_Area" localSheetId="6">'Form 7'!$A$1:$F$28</definedName>
    <definedName name="_xlnm.Print_Area" localSheetId="8">'Notas explicativas'!$A$1:$A$18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0" l="1"/>
  <c r="H11" i="10"/>
  <c r="H12" i="10"/>
  <c r="H13" i="10"/>
  <c r="H14" i="10"/>
  <c r="H9" i="10"/>
  <c r="E15" i="10"/>
  <c r="F15" i="10"/>
  <c r="G15" i="10"/>
  <c r="D15" i="10"/>
  <c r="C15" i="10"/>
  <c r="H30" i="9"/>
  <c r="I30" i="9"/>
  <c r="J30" i="9"/>
  <c r="K30" i="9"/>
  <c r="L30" i="9"/>
  <c r="M30" i="9"/>
  <c r="N30" i="9"/>
  <c r="O30" i="9"/>
  <c r="Q30" i="9"/>
  <c r="G30" i="9"/>
  <c r="P11" i="9"/>
  <c r="R11" i="9" s="1"/>
  <c r="P12" i="9"/>
  <c r="R12" i="9" s="1"/>
  <c r="P13" i="9"/>
  <c r="R13" i="9" s="1"/>
  <c r="P14" i="9"/>
  <c r="R14" i="9" s="1"/>
  <c r="P15" i="9"/>
  <c r="R15" i="9" s="1"/>
  <c r="P16" i="9"/>
  <c r="R16" i="9" s="1"/>
  <c r="P17" i="9"/>
  <c r="R17" i="9" s="1"/>
  <c r="P18" i="9"/>
  <c r="R18" i="9" s="1"/>
  <c r="P19" i="9"/>
  <c r="R19" i="9" s="1"/>
  <c r="P20" i="9"/>
  <c r="R20" i="9" s="1"/>
  <c r="P21" i="9"/>
  <c r="R21" i="9" s="1"/>
  <c r="P22" i="9"/>
  <c r="R22" i="9" s="1"/>
  <c r="P23" i="9"/>
  <c r="R23" i="9" s="1"/>
  <c r="P24" i="9"/>
  <c r="R24" i="9" s="1"/>
  <c r="P25" i="9"/>
  <c r="R25" i="9" s="1"/>
  <c r="P26" i="9"/>
  <c r="R26" i="9" s="1"/>
  <c r="P27" i="9"/>
  <c r="R27" i="9" s="1"/>
  <c r="P28" i="9"/>
  <c r="R28" i="9" s="1"/>
  <c r="P29" i="9"/>
  <c r="R29" i="9" s="1"/>
  <c r="P10" i="9"/>
  <c r="R10" i="9" s="1"/>
  <c r="Q31" i="9" l="1"/>
  <c r="H31" i="9"/>
  <c r="S24" i="9"/>
  <c r="S20" i="9"/>
  <c r="O31" i="9"/>
  <c r="K31" i="9"/>
  <c r="S13" i="9"/>
  <c r="L31" i="9"/>
  <c r="S27" i="9"/>
  <c r="S19" i="9"/>
  <c r="S15" i="9"/>
  <c r="S11" i="9"/>
  <c r="J31" i="9"/>
  <c r="S21" i="9"/>
  <c r="S10" i="9"/>
  <c r="R30" i="9"/>
  <c r="S26" i="9"/>
  <c r="S22" i="9"/>
  <c r="S18" i="9"/>
  <c r="S14" i="9"/>
  <c r="G31" i="9"/>
  <c r="M31" i="9"/>
  <c r="I31" i="9"/>
  <c r="P30" i="9"/>
  <c r="P31" i="9" s="1"/>
  <c r="H15" i="10"/>
  <c r="E30" i="9"/>
  <c r="I11" i="10" l="1"/>
  <c r="I9" i="10"/>
  <c r="I14" i="10"/>
  <c r="I10" i="10"/>
  <c r="I15" i="10" s="1"/>
  <c r="S30" i="9"/>
  <c r="R31" i="9"/>
  <c r="N31" i="9"/>
  <c r="S23" i="9"/>
  <c r="S25" i="9"/>
  <c r="S12" i="9"/>
  <c r="S28" i="9"/>
  <c r="S17" i="9"/>
  <c r="I12" i="10"/>
  <c r="S16" i="9"/>
  <c r="I13" i="10"/>
  <c r="S29" i="9"/>
  <c r="B26" i="4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F27" i="8"/>
  <c r="E27" i="8"/>
  <c r="I29" i="7"/>
  <c r="H29" i="7"/>
  <c r="K9" i="7" s="1"/>
  <c r="H27" i="6"/>
  <c r="G27" i="6"/>
  <c r="F27" i="6"/>
  <c r="K26" i="7" l="1"/>
  <c r="K24" i="7"/>
  <c r="K22" i="7"/>
  <c r="K20" i="7"/>
  <c r="K18" i="7"/>
  <c r="K16" i="7"/>
  <c r="K14" i="7"/>
  <c r="K12" i="7"/>
  <c r="K10" i="7"/>
  <c r="K27" i="7"/>
  <c r="K8" i="7"/>
  <c r="K25" i="7"/>
  <c r="K23" i="7"/>
  <c r="K21" i="7"/>
  <c r="K19" i="7"/>
  <c r="K17" i="7"/>
  <c r="K15" i="7"/>
  <c r="K13" i="7"/>
  <c r="K11" i="7"/>
  <c r="G27" i="8"/>
  <c r="D29" i="5"/>
  <c r="D28" i="5"/>
  <c r="D27" i="5"/>
  <c r="D26" i="5"/>
  <c r="D25" i="5"/>
  <c r="D24" i="5"/>
  <c r="D21" i="5"/>
  <c r="D19" i="5"/>
  <c r="D16" i="5"/>
  <c r="D15" i="5"/>
  <c r="D14" i="5"/>
  <c r="D13" i="5"/>
  <c r="K29" i="7" l="1"/>
  <c r="C22" i="5"/>
  <c r="B12" i="5"/>
  <c r="B11" i="5" l="1"/>
  <c r="D12" i="5"/>
  <c r="C17" i="4"/>
  <c r="D12" i="4"/>
  <c r="D13" i="4"/>
  <c r="D15" i="4"/>
  <c r="D16" i="4"/>
  <c r="D18" i="4"/>
  <c r="D20" i="4"/>
  <c r="D21" i="4"/>
  <c r="D22" i="4"/>
  <c r="D24" i="4"/>
  <c r="D25" i="4"/>
  <c r="D27" i="4"/>
  <c r="D11" i="4"/>
  <c r="B14" i="4"/>
  <c r="C10" i="4"/>
  <c r="B28" i="4"/>
  <c r="B22" i="5" l="1"/>
  <c r="D22" i="5" s="1"/>
  <c r="B20" i="5"/>
  <c r="D20" i="5" s="1"/>
  <c r="D11" i="5"/>
  <c r="D14" i="4"/>
  <c r="D10" i="4"/>
  <c r="D19" i="4"/>
  <c r="D17" i="4"/>
  <c r="C23" i="4"/>
  <c r="C26" i="4" s="1"/>
  <c r="C28" i="4" s="1"/>
  <c r="D23" i="4" l="1"/>
  <c r="D26" i="4" s="1"/>
  <c r="D28" i="4" s="1"/>
  <c r="B13" i="1" l="1"/>
  <c r="B12" i="1" s="1"/>
  <c r="B11" i="1" s="1"/>
  <c r="B21" i="1" s="1"/>
  <c r="B24" i="1" s="1"/>
  <c r="B22" i="1"/>
  <c r="B26" i="1"/>
  <c r="B31" i="1" s="1"/>
  <c r="D14" i="1"/>
  <c r="D15" i="1"/>
  <c r="D16" i="1"/>
  <c r="D17" i="1"/>
  <c r="D18" i="1"/>
  <c r="D19" i="1"/>
  <c r="D20" i="1"/>
  <c r="D23" i="1"/>
  <c r="D22" i="1" s="1"/>
  <c r="D27" i="1"/>
  <c r="D28" i="1"/>
  <c r="D29" i="1"/>
  <c r="D30" i="1"/>
  <c r="C13" i="1"/>
  <c r="C12" i="1" s="1"/>
  <c r="F17" i="1" s="1"/>
  <c r="C22" i="1"/>
  <c r="C26" i="1"/>
  <c r="C31" i="1" s="1"/>
  <c r="E30" i="1"/>
  <c r="E29" i="1"/>
  <c r="F28" i="1"/>
  <c r="E28" i="1"/>
  <c r="F27" i="1"/>
  <c r="E27" i="1"/>
  <c r="E26" i="1"/>
  <c r="F22" i="1"/>
  <c r="E23" i="1"/>
  <c r="E22" i="1"/>
  <c r="E20" i="1"/>
  <c r="F19" i="1"/>
  <c r="E19" i="1"/>
  <c r="F18" i="1"/>
  <c r="E18" i="1"/>
  <c r="E17" i="1"/>
  <c r="E16" i="1"/>
  <c r="E15" i="1"/>
  <c r="E14" i="1"/>
  <c r="D26" i="1" l="1"/>
  <c r="D31" i="1"/>
  <c r="F30" i="1"/>
  <c r="F26" i="1"/>
  <c r="F29" i="1"/>
  <c r="E13" i="1"/>
  <c r="F15" i="1"/>
  <c r="F16" i="1"/>
  <c r="D13" i="1"/>
  <c r="D12" i="1" s="1"/>
  <c r="D11" i="1" s="1"/>
  <c r="D21" i="1" s="1"/>
  <c r="D24" i="1" s="1"/>
  <c r="D32" i="1" s="1"/>
  <c r="B32" i="1"/>
  <c r="E32" i="1" s="1"/>
  <c r="E31" i="1"/>
  <c r="F14" i="1"/>
  <c r="C11" i="1"/>
  <c r="F20" i="1" s="1"/>
  <c r="E12" i="1"/>
  <c r="F13" i="1"/>
  <c r="F31" i="1" l="1"/>
  <c r="C21" i="1"/>
  <c r="E11" i="1"/>
  <c r="C24" i="1" l="1"/>
  <c r="E21" i="1"/>
  <c r="F12" i="1"/>
  <c r="F21" i="1" l="1"/>
  <c r="F24" i="1" s="1"/>
  <c r="F23" i="1"/>
  <c r="C32" i="1"/>
  <c r="E24" i="1"/>
  <c r="F11" i="1"/>
</calcChain>
</file>

<file path=xl/sharedStrings.xml><?xml version="1.0" encoding="utf-8"?>
<sst xmlns="http://schemas.openxmlformats.org/spreadsheetml/2006/main" count="435" uniqueCount="184">
  <si>
    <t>Demonstrativo Comparativo de Usos e Fontes  (Programação 2014 X 1ª Reprogramação 2014)</t>
  </si>
  <si>
    <t>Especificação</t>
  </si>
  <si>
    <t>Programação 2014 (A)</t>
  </si>
  <si>
    <t>1ª Reprogramação 2014 (B)</t>
  </si>
  <si>
    <t>Variação                                                       (B/A)</t>
  </si>
  <si>
    <t xml:space="preserve">Part. %              (B)            </t>
  </si>
  <si>
    <t>Valores                               (R$)</t>
  </si>
  <si>
    <t>%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</si>
  <si>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</si>
  <si>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</si>
  <si>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</si>
  <si>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</si>
  <si>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</si>
  <si>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</si>
  <si>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1.1.1.3 Taxas e Multas</t>
  </si>
  <si>
    <t>1.1.2 RRT</t>
  </si>
  <si>
    <t>1.2 Aplicações Financeiras</t>
  </si>
  <si>
    <t>1.3 Outras Receitas</t>
  </si>
  <si>
    <t>1.4 Fundo de Apoio</t>
  </si>
  <si>
    <t>Soma</t>
  </si>
  <si>
    <t>2 Receitas de Capital</t>
  </si>
  <si>
    <t>2.1 Saldos de Exercícios Anteriores (Superávit Financeiro)</t>
  </si>
  <si>
    <t xml:space="preserve"> I - TOTAL DAS FONTES</t>
  </si>
  <si>
    <t>II - USOS</t>
  </si>
  <si>
    <t>1 Programação Operacional</t>
  </si>
  <si>
    <t>1.1 Projetos</t>
  </si>
  <si>
    <t>1.2 Atividades</t>
  </si>
  <si>
    <t>2  Atividade de Aportes ao Fundo de Apoio</t>
  </si>
  <si>
    <t xml:space="preserve">3 Atividade de Aportes ao Centro de Serviços Compartilhados </t>
  </si>
  <si>
    <t>II – TOTAL DOS USOS</t>
  </si>
  <si>
    <t>VARIAÇÃO (I-II)</t>
  </si>
  <si>
    <t>Unidade Responsável</t>
  </si>
  <si>
    <t>P/A</t>
  </si>
  <si>
    <t>F P</t>
  </si>
  <si>
    <t>Denominação</t>
  </si>
  <si>
    <t>Objetivo Geral</t>
  </si>
  <si>
    <t>Objetivo Estratégico</t>
  </si>
  <si>
    <t>Valor Total (R$)</t>
  </si>
  <si>
    <t>À custear com Recusos do Fundo (R$)</t>
  </si>
  <si>
    <t>% Utilização do Fundo de Apoio</t>
  </si>
  <si>
    <t>Part. %</t>
  </si>
  <si>
    <t>Comissão de Exercício Profissional - CEP</t>
  </si>
  <si>
    <t>P</t>
  </si>
  <si>
    <t>Palestra, seminário ou evento sobre Exercícío Profissional.</t>
  </si>
  <si>
    <t>Divulgação e disseminação do modelo e metodologia dos conceitos de fiscalização aos profissionais e setor produtivo</t>
  </si>
  <si>
    <t>1. Intensificar ações visando a formalização das empress de aquitetura e urbanismo.</t>
  </si>
  <si>
    <t>-</t>
  </si>
  <si>
    <t>Inspetoria CAU/AL</t>
  </si>
  <si>
    <t>Omplantação do CAU na região do agreste Alagoano</t>
  </si>
  <si>
    <t>1. Dotar o AU de um sistema inovador e eficaz de fiscalização da profissão, integrando as ferramentas tecnilogicas existentes e disponíveis no CAU.
2. Amliar a capacidade de fiscalização do CAU/AL no Estado de Alagoas;</t>
  </si>
  <si>
    <t>Cursos: Tira Dúvidas CAU</t>
  </si>
  <si>
    <t>Disseminar os regramntos do CAU, bem como treinamento no SICCAU</t>
  </si>
  <si>
    <t>1. Aprimorar os meios de comunicação da organixação com o público-alvo e a sociedade geral.</t>
  </si>
  <si>
    <t>GED - Gestão Estratégica de dados</t>
  </si>
  <si>
    <t>Disponibilização de todos os acervos dos arquitetos que estão de posses do CREA, de forma digitalizada e com certificação eletrônica, em um total de 40.000 documentos a serem indexaos ao SICCAU</t>
  </si>
  <si>
    <t>1. Dotar o CAU de um sistema inovador e eficaz de fiscalização da proissão integrando as ferramentas tecnológicas existentes e disponíveis no CAU.
2. Intensificar o relacionamento interno entre o CAU/AL e o CAU/AL;
3. Priorizar as ferramentas digitais como forma de racionalizar custos na operação do CAU.</t>
  </si>
  <si>
    <t>A</t>
  </si>
  <si>
    <t>Fiscalização Sistemática</t>
  </si>
  <si>
    <t>Fiscalização operacional</t>
  </si>
  <si>
    <t>1. Dotar a profissão de arquitetura e urbanismo de mecanismo éticos profissionais;
2. Dotar o CAU de um sistema (IGEO) inovador e eficaz de fiscalização da profissão.</t>
  </si>
  <si>
    <t>Projeto Caravana CAU</t>
  </si>
  <si>
    <t>Realização de reuniões estratégicas (workshops) de forma a dissiminar a atuação e fiscalização do CAU/AL nos principais municípios do CAU/AL.</t>
  </si>
  <si>
    <t>1. Intensificar parcerias aos orgãos governamentais, visando dotar a profissão de legislação moderna e aderente ao bom funcionamento da arquitetura e urbanismo;
2. Dotar a profissão de arquitetura e urbanismo de mecanismos ético-profissional que regulem seu, deveres e obrigações com a sociedade em geral.</t>
  </si>
  <si>
    <t>Projeto FisCAU</t>
  </si>
  <si>
    <t>disseminação da prática de fiscalização, com foco na responsábilidade do associado</t>
  </si>
  <si>
    <t>1. Priorizar as ferramentas digitais como forma de racionalizar custos na operação do CAU.</t>
  </si>
  <si>
    <t>Comissão de Ética</t>
  </si>
  <si>
    <t>Palestra, seminário ou evento sobre Ética.</t>
  </si>
  <si>
    <t>Capacitar e divulgar para a classe dos arquitetos o código de ética</t>
  </si>
  <si>
    <t>1. Dotar a profissão de arquitetura e urbanismo de mecanismo éticos profissionais que regulem seus, deveres e obrigações com a sociedade em geral.</t>
  </si>
  <si>
    <t>Comissão de Ensino e Formação</t>
  </si>
  <si>
    <t>Palestra, seminário ou evento sobre Ensino e Formação</t>
  </si>
  <si>
    <t>Auxiliar na fomação acadêmica dos estudantes voltada para as práticas de mercado</t>
  </si>
  <si>
    <t>1. Intensivar parcerias com organismos nacionais e internacionais como forma de adquirir e transmitir conhecimento relevantes para a aquitetura e urbanismo.</t>
  </si>
  <si>
    <t>Evento comemorativo do dia do Arquiteto</t>
  </si>
  <si>
    <t>Realizar palestra comemorativa para o dia do arquiteto</t>
  </si>
  <si>
    <t>1. Dotar a profissão de arquitetura e urbanismo de mecanismos éticos-profissionais, que regulem seus direitos, deveres e orbigações com a sociedade em geral.</t>
  </si>
  <si>
    <t>Sou arquiteto. E agora ?</t>
  </si>
  <si>
    <t>02 palestra realizadas, com foco em evento profissionalizante com o intuito de direcionar práticas da arquitetura por meio de palestras e debates entre profissionais e estudantes. Sua programação está voltada para graduandos em estágio de conclusão de curso, bem como a todos que desejarem agregar conhecimento na área. Dúvidas comumente surgidas por profissionais nascentes no mercado e questões relevantes para a autopromoção são focos do evento tais como: marketing pessoal, formas de precificação, ética e cobrança de projetos e a importância de não haver a realização de projetos em permuta de comissão. Disponibilizar aos futuros arquitetos alagoanos uma visão crítica sobre aspectos dúbios para recentes profissionais, além de esclarecer e orientar sobre exigências requisitadas pelo mercado, a fim de melhor qualificá-los e valorizar a imagem do arquiteto alagoano.</t>
  </si>
  <si>
    <t>1. Dotar a profissão de arquitetura e urbanismo de mecanismo ético-profissional que regulem seus direitos, deveres e obrigações com a sociedade em geral.</t>
  </si>
  <si>
    <t>CAU Universitário</t>
  </si>
  <si>
    <t>Realização de 06 eventos de apresentação do CAU, Lei 12.378, Resolução e código de Ética, bem como a apresentação do SICCAU e realização da coleta dos dados biométricos nas 06 turmas de formandos pertencentes a IES de Alagoas</t>
  </si>
  <si>
    <t>1. Dotar a profissão de arquitetura e urbanismo de mecanismos éticos-profissionais, que regulem seus direitos, deveres e orbigações com a sociedade em geral.
2. Atuar em estrita parceria com as entidades profissionais de Aquitetura e Urbanismo.</t>
  </si>
  <si>
    <t>Comissão de Administração e Financas</t>
  </si>
  <si>
    <t>Plano de Mídia do CAU/AL</t>
  </si>
  <si>
    <t>Realizar divulgação empla e     efetiva junto aos Arquitetos e a sociedade das ações e resultados do CAU/AL.</t>
  </si>
  <si>
    <t>Sede do CAU/AL</t>
  </si>
  <si>
    <t>Articular junto ao IPHAN e IAB, regularizar o terreno para o CAU/AL e organizar concurso dos Projetos</t>
  </si>
  <si>
    <t>1. Identificar novas fontes de recursos visando aperfeiçoar e intensificar as ações do CAU em prol da aquitetura e urbanismo.</t>
  </si>
  <si>
    <t>Gerencia Administrativa/financeira</t>
  </si>
  <si>
    <t>Aporte ao Fundo de Apoio</t>
  </si>
  <si>
    <t>Repasse de valores ao Fundo de Apoio</t>
  </si>
  <si>
    <t>1. Intensificar o relacionamentointerno entre o CAU/AL e o CAU/BR</t>
  </si>
  <si>
    <t>Direção Geral</t>
  </si>
  <si>
    <t>Ações de Suprimento às demandas de deslocamento de Pessol</t>
  </si>
  <si>
    <t>Atender as Demandas de deslocamento de funcionários e conselheiros em viagens</t>
  </si>
  <si>
    <t>1. implementar uma gestão estratégica do CAU;
2. Intensificar o relacionamento interno do CAU/AL entre CAU/BR.</t>
  </si>
  <si>
    <t>Manutenção das rotinas administrativas do CAU/AL</t>
  </si>
  <si>
    <t>Execução das atividades diárias do conselho</t>
  </si>
  <si>
    <t>1. Imcorporar ao CAU procedimentos modernos e inovadores, em patamares de excelência internacionais.</t>
  </si>
  <si>
    <t>X</t>
  </si>
  <si>
    <t>Folha salárial dos funcionários do CAU/AL</t>
  </si>
  <si>
    <t>1. Incorporar a profissão de arquitetura e urbanismo de mecanismos ético-profissionais que regulem seus direitos, deveres e obrigações com a sociedade em geral.</t>
  </si>
  <si>
    <t>Ampliação da sede do CAU/AL</t>
  </si>
  <si>
    <t>Ampliar a sede para melhor atendimento aos Arquitetos e a sociedade Alagoana.</t>
  </si>
  <si>
    <t>1. Dotar o CAU de um sistema inovador e eficaz de fiscalização da proissão integrando as ferramentas tecnológicas existentes e disponíveis no CAU.</t>
  </si>
  <si>
    <t>TOTAL</t>
  </si>
  <si>
    <t>ANEXO 5.1 - Quadro Descritivo de Ações e Metas – Programação X 1ª Reprogramação</t>
  </si>
  <si>
    <t>Aporte ao Centro de Serviços Compartilhados - CSC</t>
  </si>
  <si>
    <t>Valor refeente ao Centro de Serviços Compartilhados para gestão do mesmo.</t>
  </si>
  <si>
    <t>1. Cumprir a Resolução nº 71 do CAU/BR, de 20/01/2014;</t>
  </si>
  <si>
    <t>Total</t>
  </si>
  <si>
    <t>Legenda: Situação da Ação e Metas</t>
  </si>
  <si>
    <t>(1)   Inicial / (2) Nova /  (3) Excluída / (4) Reformulada</t>
  </si>
  <si>
    <t>Item de custo</t>
  </si>
  <si>
    <t>Programação de 2014 (A)</t>
  </si>
  <si>
    <t>Pessoal</t>
  </si>
  <si>
    <t>- salários e encargos</t>
  </si>
  <si>
    <t>- diárias - funcionários</t>
  </si>
  <si>
    <t>Material de consumo</t>
  </si>
  <si>
    <t>- diárias – conselheiros/ convidados</t>
  </si>
  <si>
    <t>- serviços prestados - PF</t>
  </si>
  <si>
    <t>Serviço de Terceiro – Pessoa Jurídica</t>
  </si>
  <si>
    <t xml:space="preserve">- passagens </t>
  </si>
  <si>
    <t>- serviços prestados - PJ</t>
  </si>
  <si>
    <t>- aluguéis e encargos</t>
  </si>
  <si>
    <t xml:space="preserve">- outras despesas </t>
  </si>
  <si>
    <t>Encargos diversos</t>
  </si>
  <si>
    <t>Imobilizado</t>
  </si>
  <si>
    <t>Ação n. 15 - Valor acrescido em R$ 4.482,00 conforme informações da pagina 24, no programa das Diretrizes para elaboração da 1ª reprogramação do Plano e Orçamento do CAU exercicio 2014, aprovado na 27ª reunião plenária.
Ação n. 17 - Valor acrescido em R$ 152.777,00 complemento dos valores devido ao aumento de arrecadação;
Ação n. 18 - Acréscimo do valor referente ao FUNDO DE APOIO, conforme informações da pagina 9, no programa das Diretrizes para elaboração da 1ª reproggramação do Plano e Orçamento do CAU exercicio 2014, aprovado na 27ª reunião plenária. 
Ação n. 19 - Acréscimo no valor conforme superavit de 2013.
Ação n. 20 - Novo projeto de Centeo de Serviços Compartilhdos-CSC, conforme informações no programa das Diretrizes para elaboração da 1ª reproggramação do Plano e Orçamento do CAU exercicio 2014, aprovado na 27ª reunião plenária.</t>
  </si>
  <si>
    <t>Centro de Serviços Compartilhados - CSC</t>
  </si>
  <si>
    <t>Serviços de Terceiros - Pessoa Física</t>
  </si>
  <si>
    <t>Variação (B/A)</t>
  </si>
  <si>
    <t xml:space="preserve">Part. % (B)            </t>
  </si>
  <si>
    <t>Receitas Correntes</t>
  </si>
  <si>
    <t>Receitas de Capital</t>
  </si>
  <si>
    <t>% Partc.</t>
  </si>
  <si>
    <t>1.5 Saldos de Exercícios anteriores</t>
  </si>
  <si>
    <t>1. Despesas Correntes</t>
  </si>
  <si>
    <t>2. Despesas de Capital</t>
  </si>
  <si>
    <t>soma</t>
  </si>
  <si>
    <t>3. Aportes ao Fundo de Apoio</t>
  </si>
  <si>
    <t>4. Aportes ao Centro de Serviços compartilhados</t>
  </si>
  <si>
    <t>II - TOTAL</t>
  </si>
  <si>
    <t>1. Receitas de Arrecadação</t>
  </si>
  <si>
    <t>1.1. Anuidades</t>
  </si>
  <si>
    <t>1.1.1. Pessoa Física</t>
  </si>
  <si>
    <t>1.1.2. Pessoa Jurídica</t>
  </si>
  <si>
    <t>1.1.3. Taxas e Multas</t>
  </si>
  <si>
    <t>1.2. RRT</t>
  </si>
  <si>
    <t>2 Aplicações Financeiras</t>
  </si>
  <si>
    <t>Valor (R$)</t>
  </si>
  <si>
    <t>Valores em R$</t>
  </si>
  <si>
    <t>Variação</t>
  </si>
  <si>
    <t>1ª Reprogramação 2014</t>
  </si>
  <si>
    <t>Programação 2014</t>
  </si>
  <si>
    <t>Ações de Suprimento às demandas de deslocamento de Pessoal</t>
  </si>
  <si>
    <t>Demonstrativo Comparativo do Plano de Ação (Projeto / Atividade - Programa 2014 X 1ª Reprogramação 2014)</t>
  </si>
  <si>
    <t>Demonstrativo das Aplicações por Projeto / Atividade - 1ª Reprogramação 2014</t>
  </si>
  <si>
    <t>Projeto</t>
  </si>
  <si>
    <t>Atividade</t>
  </si>
  <si>
    <t>Part. (%)</t>
  </si>
  <si>
    <t>Part.%</t>
  </si>
  <si>
    <t>TOTAL DESPESAS DE CUSTEIO</t>
  </si>
  <si>
    <t>Material de Consumo</t>
  </si>
  <si>
    <t>Serviços de Terceiros</t>
  </si>
  <si>
    <t>Encargos Diversos</t>
  </si>
  <si>
    <t>Salários e Encargos</t>
  </si>
  <si>
    <t>Diárias</t>
  </si>
  <si>
    <t>Passagens</t>
  </si>
  <si>
    <t>Serviços Prestados</t>
  </si>
  <si>
    <t>Aluguéis e Encargos</t>
  </si>
  <si>
    <t>Outras Despesas</t>
  </si>
  <si>
    <t>% Part.</t>
  </si>
  <si>
    <t xml:space="preserve">% Part. </t>
  </si>
  <si>
    <t>Aplicações por Projeto / Atividade - 1ª Reprogramação 2014 - Por Elemento de Despesa (Analitíco)</t>
  </si>
  <si>
    <t>Demonstrativo Comparativo de Usos e Fontes  - 1ª Reprogramação 2014</t>
  </si>
  <si>
    <t>Demonstrativo Comparativo das Aplicações por Elemento de Despesa - Sintético</t>
  </si>
  <si>
    <t>Composição do Plano de Ação - 1ª Reprogramação</t>
  </si>
  <si>
    <t>Qde.</t>
  </si>
  <si>
    <t>Valor</t>
  </si>
  <si>
    <t xml:space="preserve">Qde. </t>
  </si>
  <si>
    <t>comissão de Ensino e Formação</t>
  </si>
  <si>
    <t>Demonstrativo Consolidado das Aplicações por Projeto e Atividade (Quantidade e Valor)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</si>
</sst>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164" formatCode="0.0"/>
    <numFmt numFmtId="165" formatCode="#,##0.0"/>
    <numFmt numFmtId="166" formatCode="_-* #,##0_-;\-* #,##0_-;_-* &quot;-&quot;??_-;_-@_-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.5"/>
      <color theme="1"/>
      <name val="Comic Sans MS"/>
      <family val="4"/>
    </font>
    <font>
      <sz val="1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41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41" fontId="2" fillId="4" borderId="5" xfId="0" applyNumberFormat="1" applyFon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 wrapText="1"/>
    </xf>
    <xf numFmtId="41" fontId="2" fillId="3" borderId="5" xfId="0" applyNumberFormat="1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1" fontId="2" fillId="5" borderId="5" xfId="0" applyNumberFormat="1" applyFont="1" applyFill="1" applyBorder="1" applyAlignment="1">
      <alignment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1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1" fontId="1" fillId="0" borderId="7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1" fontId="1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1" fontId="2" fillId="0" borderId="9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1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41" fontId="2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7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3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6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/>
    <xf numFmtId="4" fontId="8" fillId="0" borderId="0" xfId="0" applyNumberFormat="1" applyFont="1"/>
    <xf numFmtId="0" fontId="11" fillId="0" borderId="0" xfId="0" applyFont="1"/>
    <xf numFmtId="0" fontId="14" fillId="6" borderId="0" xfId="0" applyFont="1" applyFill="1" applyAlignment="1">
      <alignment horizontal="left" vertical="center"/>
    </xf>
    <xf numFmtId="0" fontId="13" fillId="5" borderId="11" xfId="0" applyFont="1" applyFill="1" applyBorder="1" applyAlignment="1">
      <alignment horizontal="justify" vertical="center" wrapText="1"/>
    </xf>
    <xf numFmtId="0" fontId="11" fillId="9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justify" vertical="center" wrapText="1"/>
    </xf>
    <xf numFmtId="0" fontId="12" fillId="10" borderId="11" xfId="0" applyFont="1" applyFill="1" applyBorder="1" applyAlignment="1">
      <alignment horizontal="justify" vertical="center" wrapText="1"/>
    </xf>
    <xf numFmtId="3" fontId="11" fillId="0" borderId="0" xfId="0" applyNumberFormat="1" applyFont="1"/>
    <xf numFmtId="0" fontId="11" fillId="6" borderId="11" xfId="0" applyFont="1" applyFill="1" applyBorder="1" applyAlignment="1">
      <alignment horizontal="justify" vertical="center" wrapText="1"/>
    </xf>
    <xf numFmtId="0" fontId="11" fillId="6" borderId="0" xfId="0" applyFont="1" applyFill="1"/>
    <xf numFmtId="0" fontId="11" fillId="6" borderId="11" xfId="0" applyFont="1" applyFill="1" applyBorder="1" applyAlignment="1">
      <alignment vertical="center" wrapText="1"/>
    </xf>
    <xf numFmtId="0" fontId="11" fillId="6" borderId="0" xfId="0" applyFont="1" applyFill="1" applyBorder="1"/>
    <xf numFmtId="0" fontId="12" fillId="10" borderId="11" xfId="0" applyFont="1" applyFill="1" applyBorder="1" applyAlignment="1">
      <alignment horizontal="center" wrapText="1"/>
    </xf>
    <xf numFmtId="3" fontId="11" fillId="6" borderId="11" xfId="0" applyNumberFormat="1" applyFont="1" applyFill="1" applyBorder="1" applyAlignment="1"/>
    <xf numFmtId="3" fontId="11" fillId="3" borderId="11" xfId="0" applyNumberFormat="1" applyFont="1" applyFill="1" applyBorder="1" applyAlignment="1"/>
    <xf numFmtId="3" fontId="13" fillId="5" borderId="11" xfId="0" applyNumberFormat="1" applyFont="1" applyFill="1" applyBorder="1" applyAlignment="1">
      <alignment wrapText="1"/>
    </xf>
    <xf numFmtId="3" fontId="11" fillId="0" borderId="11" xfId="0" applyNumberFormat="1" applyFont="1" applyBorder="1" applyAlignment="1"/>
    <xf numFmtId="3" fontId="11" fillId="6" borderId="11" xfId="0" applyNumberFormat="1" applyFont="1" applyFill="1" applyBorder="1" applyAlignment="1">
      <alignment wrapText="1"/>
    </xf>
    <xf numFmtId="3" fontId="13" fillId="3" borderId="11" xfId="0" applyNumberFormat="1" applyFont="1" applyFill="1" applyBorder="1" applyAlignment="1">
      <alignment wrapText="1"/>
    </xf>
    <xf numFmtId="0" fontId="13" fillId="3" borderId="11" xfId="0" applyFont="1" applyFill="1" applyBorder="1" applyAlignment="1">
      <alignment wrapText="1"/>
    </xf>
    <xf numFmtId="3" fontId="12" fillId="10" borderId="11" xfId="0" applyNumberFormat="1" applyFont="1" applyFill="1" applyBorder="1" applyAlignment="1">
      <alignment wrapText="1"/>
    </xf>
    <xf numFmtId="3" fontId="13" fillId="6" borderId="11" xfId="0" applyNumberFormat="1" applyFont="1" applyFill="1" applyBorder="1" applyAlignment="1">
      <alignment wrapText="1"/>
    </xf>
    <xf numFmtId="0" fontId="11" fillId="6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justify" wrapText="1"/>
    </xf>
    <xf numFmtId="41" fontId="2" fillId="11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right" wrapText="1"/>
    </xf>
    <xf numFmtId="41" fontId="15" fillId="10" borderId="11" xfId="0" applyNumberFormat="1" applyFont="1" applyFill="1" applyBorder="1" applyAlignment="1">
      <alignment horizontal="right" wrapText="1"/>
    </xf>
    <xf numFmtId="164" fontId="15" fillId="10" borderId="11" xfId="0" applyNumberFormat="1" applyFont="1" applyFill="1" applyBorder="1" applyAlignment="1">
      <alignment horizontal="center" wrapText="1"/>
    </xf>
    <xf numFmtId="164" fontId="16" fillId="6" borderId="11" xfId="0" applyNumberFormat="1" applyFont="1" applyFill="1" applyBorder="1" applyAlignment="1">
      <alignment horizontal="center" wrapText="1"/>
    </xf>
    <xf numFmtId="41" fontId="2" fillId="3" borderId="11" xfId="0" applyNumberFormat="1" applyFont="1" applyFill="1" applyBorder="1" applyAlignment="1">
      <alignment horizontal="right" wrapText="1"/>
    </xf>
    <xf numFmtId="164" fontId="2" fillId="3" borderId="11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/>
    <xf numFmtId="0" fontId="13" fillId="3" borderId="11" xfId="0" applyFont="1" applyFill="1" applyBorder="1" applyAlignment="1">
      <alignment vertical="center" wrapText="1"/>
    </xf>
    <xf numFmtId="164" fontId="16" fillId="3" borderId="1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vertical="center" wrapText="1"/>
    </xf>
    <xf numFmtId="41" fontId="2" fillId="3" borderId="11" xfId="0" applyNumberFormat="1" applyFont="1" applyFill="1" applyBorder="1" applyAlignment="1">
      <alignment vertical="center" wrapText="1"/>
    </xf>
    <xf numFmtId="41" fontId="2" fillId="4" borderId="11" xfId="0" applyNumberFormat="1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41" fontId="2" fillId="5" borderId="11" xfId="0" applyNumberFormat="1" applyFont="1" applyFill="1" applyBorder="1" applyAlignment="1">
      <alignment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1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1" fontId="1" fillId="6" borderId="11" xfId="0" applyNumberFormat="1" applyFont="1" applyFill="1" applyBorder="1" applyAlignment="1">
      <alignment vertical="center"/>
    </xf>
    <xf numFmtId="41" fontId="1" fillId="6" borderId="11" xfId="0" applyNumberFormat="1" applyFont="1" applyFill="1" applyBorder="1" applyAlignment="1">
      <alignment vertical="center" wrapText="1"/>
    </xf>
    <xf numFmtId="41" fontId="1" fillId="0" borderId="11" xfId="0" applyNumberFormat="1" applyFont="1" applyBorder="1" applyAlignment="1">
      <alignment vertical="center" wrapText="1"/>
    </xf>
    <xf numFmtId="41" fontId="2" fillId="6" borderId="11" xfId="0" applyNumberFormat="1" applyFont="1" applyFill="1" applyBorder="1" applyAlignment="1">
      <alignment vertical="center"/>
    </xf>
    <xf numFmtId="41" fontId="2" fillId="6" borderId="11" xfId="0" applyNumberFormat="1" applyFont="1" applyFill="1" applyBorder="1" applyAlignment="1">
      <alignment vertical="center" wrapText="1"/>
    </xf>
    <xf numFmtId="41" fontId="2" fillId="5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vertical="center" wrapText="1"/>
    </xf>
    <xf numFmtId="41" fontId="2" fillId="12" borderId="11" xfId="0" applyNumberFormat="1" applyFont="1" applyFill="1" applyBorder="1" applyAlignment="1">
      <alignment vertical="center" wrapText="1"/>
    </xf>
    <xf numFmtId="164" fontId="2" fillId="12" borderId="11" xfId="0" applyNumberFormat="1" applyFont="1" applyFill="1" applyBorder="1" applyAlignment="1">
      <alignment horizontal="center" vertical="center" wrapText="1"/>
    </xf>
    <xf numFmtId="41" fontId="2" fillId="12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1" fontId="2" fillId="3" borderId="11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164" fontId="2" fillId="11" borderId="11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3" fillId="6" borderId="11" xfId="0" applyNumberFormat="1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9" fillId="0" borderId="0" xfId="0" applyFont="1"/>
    <xf numFmtId="0" fontId="17" fillId="6" borderId="11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/>
    </xf>
    <xf numFmtId="0" fontId="9" fillId="6" borderId="11" xfId="0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/>
    </xf>
    <xf numFmtId="3" fontId="17" fillId="8" borderId="11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2" fontId="17" fillId="8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9" fillId="6" borderId="1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right" vertical="center"/>
    </xf>
    <xf numFmtId="0" fontId="9" fillId="6" borderId="0" xfId="0" applyFont="1" applyFill="1"/>
    <xf numFmtId="164" fontId="9" fillId="6" borderId="11" xfId="0" applyNumberFormat="1" applyFont="1" applyFill="1" applyBorder="1" applyAlignment="1">
      <alignment horizontal="right" vertical="center"/>
    </xf>
    <xf numFmtId="2" fontId="9" fillId="6" borderId="11" xfId="0" applyNumberFormat="1" applyFont="1" applyFill="1" applyBorder="1" applyAlignment="1">
      <alignment horizontal="right" vertical="center"/>
    </xf>
    <xf numFmtId="165" fontId="4" fillId="12" borderId="11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right" vertical="center" wrapText="1"/>
    </xf>
    <xf numFmtId="164" fontId="3" fillId="6" borderId="11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justify" vertical="center"/>
    </xf>
    <xf numFmtId="3" fontId="3" fillId="6" borderId="11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center" wrapText="1"/>
    </xf>
    <xf numFmtId="0" fontId="17" fillId="8" borderId="11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6" borderId="0" xfId="0" applyFont="1" applyFill="1" applyBorder="1" applyAlignment="1">
      <alignment vertical="center"/>
    </xf>
    <xf numFmtId="0" fontId="6" fillId="6" borderId="0" xfId="0" applyFont="1" applyFill="1"/>
    <xf numFmtId="0" fontId="7" fillId="6" borderId="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9" fillId="8" borderId="34" xfId="0" applyFont="1" applyFill="1" applyBorder="1" applyAlignment="1">
      <alignment horizontal="center" vertical="center" wrapText="1"/>
    </xf>
    <xf numFmtId="167" fontId="19" fillId="8" borderId="22" xfId="2" applyNumberFormat="1" applyFont="1" applyFill="1" applyBorder="1" applyAlignment="1">
      <alignment horizontal="center" vertical="center" wrapText="1"/>
    </xf>
    <xf numFmtId="167" fontId="19" fillId="8" borderId="42" xfId="2" applyNumberFormat="1" applyFont="1" applyFill="1" applyBorder="1" applyAlignment="1">
      <alignment horizontal="center" vertical="center" wrapText="1"/>
    </xf>
    <xf numFmtId="167" fontId="19" fillId="8" borderId="23" xfId="2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166" fontId="9" fillId="6" borderId="30" xfId="0" applyNumberFormat="1" applyFont="1" applyFill="1" applyBorder="1" applyAlignment="1">
      <alignment horizontal="right" vertical="center" wrapText="1"/>
    </xf>
    <xf numFmtId="166" fontId="9" fillId="0" borderId="0" xfId="0" applyNumberFormat="1" applyFont="1"/>
    <xf numFmtId="166" fontId="20" fillId="0" borderId="35" xfId="1" applyNumberFormat="1" applyFont="1" applyBorder="1" applyAlignment="1">
      <alignment vertical="center" wrapText="1"/>
    </xf>
    <xf numFmtId="166" fontId="20" fillId="0" borderId="36" xfId="1" applyNumberFormat="1" applyFont="1" applyBorder="1" applyAlignment="1">
      <alignment vertical="center" wrapText="1"/>
    </xf>
    <xf numFmtId="166" fontId="20" fillId="0" borderId="37" xfId="1" applyNumberFormat="1" applyFont="1" applyBorder="1" applyAlignment="1">
      <alignment vertical="center" wrapText="1"/>
    </xf>
    <xf numFmtId="166" fontId="20" fillId="0" borderId="31" xfId="1" applyNumberFormat="1" applyFont="1" applyBorder="1" applyAlignment="1">
      <alignment vertical="center" wrapText="1"/>
    </xf>
    <xf numFmtId="166" fontId="20" fillId="0" borderId="19" xfId="1" applyNumberFormat="1" applyFont="1" applyBorder="1" applyAlignment="1">
      <alignment vertical="center" wrapText="1"/>
    </xf>
    <xf numFmtId="166" fontId="9" fillId="3" borderId="30" xfId="0" applyNumberFormat="1" applyFont="1" applyFill="1" applyBorder="1" applyAlignment="1">
      <alignment horizontal="right" vertical="center" wrapText="1"/>
    </xf>
    <xf numFmtId="166" fontId="20" fillId="3" borderId="29" xfId="1" applyNumberFormat="1" applyFont="1" applyFill="1" applyBorder="1" applyAlignment="1">
      <alignment vertical="center" wrapText="1"/>
    </xf>
    <xf numFmtId="166" fontId="20" fillId="3" borderId="11" xfId="1" applyNumberFormat="1" applyFont="1" applyFill="1" applyBorder="1" applyAlignment="1">
      <alignment vertical="center" wrapText="1"/>
    </xf>
    <xf numFmtId="166" fontId="20" fillId="3" borderId="14" xfId="1" applyNumberFormat="1" applyFont="1" applyFill="1" applyBorder="1" applyAlignment="1">
      <alignment vertical="center" wrapText="1"/>
    </xf>
    <xf numFmtId="166" fontId="20" fillId="3" borderId="31" xfId="1" applyNumberFormat="1" applyFont="1" applyFill="1" applyBorder="1" applyAlignment="1">
      <alignment vertical="center" wrapText="1"/>
    </xf>
    <xf numFmtId="166" fontId="20" fillId="3" borderId="45" xfId="1" applyNumberFormat="1" applyFont="1" applyFill="1" applyBorder="1" applyAlignment="1">
      <alignment vertical="center" wrapText="1"/>
    </xf>
    <xf numFmtId="166" fontId="20" fillId="3" borderId="33" xfId="1" applyNumberFormat="1" applyFont="1" applyFill="1" applyBorder="1" applyAlignment="1">
      <alignment vertical="center" wrapText="1"/>
    </xf>
    <xf numFmtId="166" fontId="20" fillId="0" borderId="29" xfId="1" applyNumberFormat="1" applyFont="1" applyBorder="1" applyAlignment="1">
      <alignment vertical="center" wrapText="1"/>
    </xf>
    <xf numFmtId="166" fontId="20" fillId="0" borderId="11" xfId="1" applyNumberFormat="1" applyFont="1" applyBorder="1" applyAlignment="1">
      <alignment vertical="center" wrapText="1"/>
    </xf>
    <xf numFmtId="166" fontId="20" fillId="0" borderId="14" xfId="1" applyNumberFormat="1" applyFont="1" applyBorder="1" applyAlignment="1">
      <alignment vertical="center" wrapText="1"/>
    </xf>
    <xf numFmtId="166" fontId="20" fillId="0" borderId="45" xfId="1" applyNumberFormat="1" applyFont="1" applyBorder="1" applyAlignment="1">
      <alignment vertical="center" wrapText="1"/>
    </xf>
    <xf numFmtId="166" fontId="20" fillId="0" borderId="33" xfId="1" applyNumberFormat="1" applyFont="1" applyBorder="1" applyAlignment="1">
      <alignment vertical="center" wrapText="1"/>
    </xf>
    <xf numFmtId="166" fontId="9" fillId="0" borderId="30" xfId="0" applyNumberFormat="1" applyFont="1" applyBorder="1" applyAlignment="1">
      <alignment horizontal="right" vertical="center"/>
    </xf>
    <xf numFmtId="166" fontId="9" fillId="0" borderId="30" xfId="0" applyNumberFormat="1" applyFont="1" applyBorder="1" applyAlignment="1">
      <alignment horizontal="right" vertical="center" wrapText="1"/>
    </xf>
    <xf numFmtId="166" fontId="9" fillId="6" borderId="0" xfId="0" applyNumberFormat="1" applyFont="1" applyFill="1"/>
    <xf numFmtId="166" fontId="17" fillId="8" borderId="30" xfId="0" applyNumberFormat="1" applyFont="1" applyFill="1" applyBorder="1" applyAlignment="1">
      <alignment horizontal="right"/>
    </xf>
    <xf numFmtId="167" fontId="9" fillId="0" borderId="31" xfId="2" applyNumberFormat="1" applyFont="1" applyBorder="1"/>
    <xf numFmtId="167" fontId="9" fillId="0" borderId="49" xfId="2" applyNumberFormat="1" applyFont="1" applyBorder="1"/>
    <xf numFmtId="166" fontId="19" fillId="8" borderId="21" xfId="1" applyNumberFormat="1" applyFont="1" applyFill="1" applyBorder="1" applyAlignment="1">
      <alignment horizontal="left" vertical="center" wrapText="1"/>
    </xf>
    <xf numFmtId="166" fontId="19" fillId="8" borderId="24" xfId="1" applyNumberFormat="1" applyFont="1" applyFill="1" applyBorder="1" applyAlignment="1">
      <alignment horizontal="left" vertical="center" wrapText="1"/>
    </xf>
    <xf numFmtId="166" fontId="19" fillId="8" borderId="21" xfId="1" applyNumberFormat="1" applyFont="1" applyFill="1" applyBorder="1" applyAlignment="1">
      <alignment vertical="center" wrapText="1"/>
    </xf>
    <xf numFmtId="166" fontId="19" fillId="8" borderId="25" xfId="1" applyNumberFormat="1" applyFont="1" applyFill="1" applyBorder="1" applyAlignment="1">
      <alignment horizontal="left" vertical="center" wrapText="1"/>
    </xf>
    <xf numFmtId="167" fontId="17" fillId="8" borderId="47" xfId="2" applyNumberFormat="1" applyFont="1" applyFill="1" applyBorder="1"/>
    <xf numFmtId="166" fontId="17" fillId="6" borderId="0" xfId="0" applyNumberFormat="1" applyFont="1" applyFill="1"/>
    <xf numFmtId="166" fontId="9" fillId="3" borderId="38" xfId="0" applyNumberFormat="1" applyFont="1" applyFill="1" applyBorder="1"/>
    <xf numFmtId="166" fontId="9" fillId="3" borderId="10" xfId="0" applyNumberFormat="1" applyFont="1" applyFill="1" applyBorder="1"/>
    <xf numFmtId="166" fontId="9" fillId="3" borderId="39" xfId="0" applyNumberFormat="1" applyFont="1" applyFill="1" applyBorder="1"/>
    <xf numFmtId="166" fontId="20" fillId="3" borderId="47" xfId="1" applyNumberFormat="1" applyFont="1" applyFill="1" applyBorder="1" applyAlignment="1">
      <alignment vertical="center" wrapText="1"/>
    </xf>
    <xf numFmtId="166" fontId="9" fillId="3" borderId="46" xfId="0" applyNumberFormat="1" applyFont="1" applyFill="1" applyBorder="1"/>
    <xf numFmtId="167" fontId="9" fillId="3" borderId="31" xfId="2" applyNumberFormat="1" applyFont="1" applyFill="1" applyBorder="1"/>
    <xf numFmtId="0" fontId="7" fillId="6" borderId="0" xfId="0" applyFont="1" applyFill="1" applyBorder="1" applyAlignment="1">
      <alignment horizontal="left" vertical="center"/>
    </xf>
    <xf numFmtId="41" fontId="1" fillId="6" borderId="7" xfId="0" applyNumberFormat="1" applyFont="1" applyFill="1" applyBorder="1" applyAlignment="1">
      <alignment vertical="center"/>
    </xf>
    <xf numFmtId="41" fontId="1" fillId="6" borderId="7" xfId="0" applyNumberFormat="1" applyFont="1" applyFill="1" applyBorder="1" applyAlignment="1">
      <alignment vertical="center" wrapText="1"/>
    </xf>
    <xf numFmtId="41" fontId="1" fillId="6" borderId="8" xfId="0" applyNumberFormat="1" applyFont="1" applyFill="1" applyBorder="1" applyAlignment="1">
      <alignment vertical="center"/>
    </xf>
    <xf numFmtId="41" fontId="2" fillId="6" borderId="9" xfId="0" applyNumberFormat="1" applyFont="1" applyFill="1" applyBorder="1" applyAlignment="1">
      <alignment vertical="center"/>
    </xf>
    <xf numFmtId="41" fontId="2" fillId="6" borderId="9" xfId="0" applyNumberFormat="1" applyFont="1" applyFill="1" applyBorder="1" applyAlignment="1">
      <alignment vertical="center" wrapText="1"/>
    </xf>
    <xf numFmtId="41" fontId="2" fillId="6" borderId="5" xfId="0" applyNumberFormat="1" applyFont="1" applyFill="1" applyBorder="1" applyAlignment="1">
      <alignment vertical="center" wrapText="1"/>
    </xf>
    <xf numFmtId="41" fontId="2" fillId="6" borderId="5" xfId="0" applyNumberFormat="1" applyFont="1" applyFill="1" applyBorder="1" applyAlignment="1">
      <alignment vertical="center"/>
    </xf>
    <xf numFmtId="41" fontId="2" fillId="5" borderId="0" xfId="0" applyNumberFormat="1" applyFont="1" applyFill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Font="1" applyBorder="1"/>
    <xf numFmtId="0" fontId="3" fillId="0" borderId="50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22" fillId="8" borderId="0" xfId="0" applyFont="1" applyFill="1"/>
    <xf numFmtId="0" fontId="14" fillId="6" borderId="0" xfId="0" applyFont="1" applyFill="1" applyAlignment="1">
      <alignment horizontal="left"/>
    </xf>
    <xf numFmtId="0" fontId="13" fillId="6" borderId="0" xfId="0" applyFont="1" applyFill="1" applyBorder="1" applyAlignment="1"/>
    <xf numFmtId="0" fontId="11" fillId="0" borderId="0" xfId="0" applyFont="1" applyBorder="1"/>
    <xf numFmtId="0" fontId="22" fillId="6" borderId="0" xfId="0" applyFont="1" applyFill="1" applyBorder="1"/>
    <xf numFmtId="0" fontId="21" fillId="6" borderId="0" xfId="0" applyFont="1" applyFill="1" applyBorder="1" applyAlignment="1">
      <alignment horizontal="left"/>
    </xf>
    <xf numFmtId="0" fontId="21" fillId="6" borderId="37" xfId="0" applyFont="1" applyFill="1" applyBorder="1" applyAlignment="1">
      <alignment horizontal="center" vertical="center" wrapText="1"/>
    </xf>
    <xf numFmtId="0" fontId="22" fillId="6" borderId="0" xfId="0" applyFont="1" applyFill="1"/>
    <xf numFmtId="0" fontId="22" fillId="0" borderId="0" xfId="0" applyFont="1"/>
    <xf numFmtId="0" fontId="21" fillId="7" borderId="11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3" fontId="22" fillId="6" borderId="11" xfId="0" applyNumberFormat="1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vertical="center" wrapText="1"/>
    </xf>
    <xf numFmtId="3" fontId="22" fillId="6" borderId="11" xfId="0" applyNumberFormat="1" applyFont="1" applyFill="1" applyBorder="1" applyAlignment="1">
      <alignment horizontal="center" vertical="center" wrapText="1"/>
    </xf>
    <xf numFmtId="3" fontId="22" fillId="6" borderId="11" xfId="0" applyNumberFormat="1" applyFont="1" applyFill="1" applyBorder="1" applyAlignment="1">
      <alignment horizontal="right" vertical="center" wrapText="1"/>
    </xf>
    <xf numFmtId="164" fontId="22" fillId="6" borderId="11" xfId="0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vertical="center" wrapText="1"/>
    </xf>
    <xf numFmtId="0" fontId="21" fillId="12" borderId="11" xfId="0" applyFont="1" applyFill="1" applyBorder="1" applyAlignment="1">
      <alignment vertical="center" wrapText="1"/>
    </xf>
    <xf numFmtId="0" fontId="21" fillId="12" borderId="11" xfId="0" applyFont="1" applyFill="1" applyBorder="1" applyAlignment="1">
      <alignment horizontal="center" vertical="center" wrapText="1"/>
    </xf>
    <xf numFmtId="3" fontId="21" fillId="12" borderId="11" xfId="0" applyNumberFormat="1" applyFont="1" applyFill="1" applyBorder="1" applyAlignment="1">
      <alignment vertical="center" wrapText="1"/>
    </xf>
    <xf numFmtId="3" fontId="21" fillId="12" borderId="11" xfId="0" applyNumberFormat="1" applyFont="1" applyFill="1" applyBorder="1" applyAlignment="1">
      <alignment horizontal="center" vertical="center" wrapText="1"/>
    </xf>
    <xf numFmtId="3" fontId="21" fillId="12" borderId="11" xfId="0" applyNumberFormat="1" applyFont="1" applyFill="1" applyBorder="1" applyAlignment="1">
      <alignment horizontal="right" vertical="center" wrapText="1"/>
    </xf>
    <xf numFmtId="165" fontId="21" fillId="12" borderId="11" xfId="0" applyNumberFormat="1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wrapText="1"/>
    </xf>
    <xf numFmtId="0" fontId="22" fillId="6" borderId="0" xfId="0" applyFont="1" applyFill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1" fillId="6" borderId="11" xfId="0" applyFont="1" applyFill="1" applyBorder="1" applyAlignment="1">
      <alignment horizontal="left" vertical="center"/>
    </xf>
    <xf numFmtId="0" fontId="13" fillId="6" borderId="0" xfId="0" applyFont="1" applyFill="1" applyBorder="1"/>
    <xf numFmtId="0" fontId="21" fillId="6" borderId="0" xfId="0" applyFont="1" applyFill="1" applyBorder="1"/>
    <xf numFmtId="0" fontId="21" fillId="6" borderId="51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0" xfId="0" applyFont="1" applyFill="1"/>
    <xf numFmtId="0" fontId="21" fillId="0" borderId="0" xfId="0" applyFont="1"/>
    <xf numFmtId="0" fontId="21" fillId="5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center" vertical="center" wrapText="1"/>
    </xf>
    <xf numFmtId="3" fontId="22" fillId="5" borderId="11" xfId="0" applyNumberFormat="1" applyFont="1" applyFill="1" applyBorder="1" applyAlignment="1">
      <alignment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vertical="center" wrapText="1"/>
    </xf>
    <xf numFmtId="3" fontId="22" fillId="5" borderId="11" xfId="0" applyNumberFormat="1" applyFont="1" applyFill="1" applyBorder="1" applyAlignment="1">
      <alignment horizontal="center" vertical="center" wrapText="1"/>
    </xf>
    <xf numFmtId="3" fontId="22" fillId="5" borderId="11" xfId="0" applyNumberFormat="1" applyFont="1" applyFill="1" applyBorder="1" applyAlignment="1">
      <alignment horizontal="right" vertical="center" wrapText="1"/>
    </xf>
    <xf numFmtId="164" fontId="22" fillId="5" borderId="11" xfId="0" applyNumberFormat="1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/>
    </xf>
    <xf numFmtId="0" fontId="5" fillId="6" borderId="0" xfId="0" applyFont="1" applyFill="1" applyAlignment="1"/>
    <xf numFmtId="0" fontId="5" fillId="6" borderId="19" xfId="0" applyFont="1" applyFill="1" applyBorder="1" applyAlignment="1"/>
    <xf numFmtId="0" fontId="7" fillId="6" borderId="39" xfId="0" applyFont="1" applyFill="1" applyBorder="1" applyAlignment="1"/>
    <xf numFmtId="0" fontId="7" fillId="6" borderId="37" xfId="0" applyFont="1" applyFill="1" applyBorder="1" applyAlignment="1"/>
    <xf numFmtId="0" fontId="7" fillId="6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0" fontId="7" fillId="6" borderId="17" xfId="0" applyFont="1" applyFill="1" applyBorder="1" applyAlignment="1">
      <alignment vertical="top" wrapText="1"/>
    </xf>
    <xf numFmtId="3" fontId="6" fillId="6" borderId="0" xfId="0" applyNumberFormat="1" applyFont="1" applyFill="1"/>
    <xf numFmtId="0" fontId="10" fillId="6" borderId="18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vertical="center" wrapText="1"/>
    </xf>
    <xf numFmtId="0" fontId="6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 wrapText="1"/>
    </xf>
    <xf numFmtId="41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7" fillId="8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12" borderId="1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8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right" vertical="center" wrapText="1"/>
    </xf>
    <xf numFmtId="0" fontId="13" fillId="6" borderId="0" xfId="0" applyFont="1" applyFill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center"/>
    </xf>
    <xf numFmtId="164" fontId="2" fillId="11" borderId="11" xfId="0" applyNumberFormat="1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right"/>
    </xf>
    <xf numFmtId="0" fontId="17" fillId="8" borderId="48" xfId="0" applyFont="1" applyFill="1" applyBorder="1" applyAlignment="1">
      <alignment horizontal="right"/>
    </xf>
    <xf numFmtId="0" fontId="17" fillId="8" borderId="44" xfId="0" applyFont="1" applyFill="1" applyBorder="1" applyAlignment="1">
      <alignment horizontal="right"/>
    </xf>
    <xf numFmtId="0" fontId="9" fillId="8" borderId="29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left" vertical="center"/>
    </xf>
    <xf numFmtId="0" fontId="19" fillId="8" borderId="40" xfId="0" applyFont="1" applyFill="1" applyBorder="1" applyAlignment="1">
      <alignment horizontal="center" vertical="center" wrapText="1"/>
    </xf>
    <xf numFmtId="0" fontId="19" fillId="8" borderId="41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28575</xdr:rowOff>
    </xdr:from>
    <xdr:to>
      <xdr:col>4</xdr:col>
      <xdr:colOff>298449</xdr:colOff>
      <xdr:row>4</xdr:row>
      <xdr:rowOff>85724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19075"/>
          <a:ext cx="6842124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180975</xdr:rowOff>
    </xdr:from>
    <xdr:to>
      <xdr:col>5</xdr:col>
      <xdr:colOff>203199</xdr:colOff>
      <xdr:row>4</xdr:row>
      <xdr:rowOff>47624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80975"/>
          <a:ext cx="6842124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297657</xdr:colOff>
      <xdr:row>0</xdr:row>
      <xdr:rowOff>0</xdr:rowOff>
    </xdr:from>
    <xdr:to>
      <xdr:col>7</xdr:col>
      <xdr:colOff>345291</xdr:colOff>
      <xdr:row>2</xdr:row>
      <xdr:rowOff>702467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732" y="0"/>
          <a:ext cx="13716009" cy="483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297657</xdr:colOff>
      <xdr:row>0</xdr:row>
      <xdr:rowOff>47625</xdr:rowOff>
    </xdr:from>
    <xdr:to>
      <xdr:col>9</xdr:col>
      <xdr:colOff>345291</xdr:colOff>
      <xdr:row>3</xdr:row>
      <xdr:rowOff>45242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732" y="47625"/>
          <a:ext cx="11715759" cy="77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297657</xdr:colOff>
      <xdr:row>0</xdr:row>
      <xdr:rowOff>47625</xdr:rowOff>
    </xdr:from>
    <xdr:to>
      <xdr:col>8</xdr:col>
      <xdr:colOff>0</xdr:colOff>
      <xdr:row>3</xdr:row>
      <xdr:rowOff>45242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732" y="47625"/>
          <a:ext cx="11715759" cy="77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297657</xdr:colOff>
      <xdr:row>0</xdr:row>
      <xdr:rowOff>0</xdr:rowOff>
    </xdr:from>
    <xdr:to>
      <xdr:col>6</xdr:col>
      <xdr:colOff>345291</xdr:colOff>
      <xdr:row>2</xdr:row>
      <xdr:rowOff>702467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682" y="0"/>
          <a:ext cx="8991609" cy="483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</xdr:colOff>
      <xdr:row>1</xdr:row>
      <xdr:rowOff>47626</xdr:rowOff>
    </xdr:from>
    <xdr:to>
      <xdr:col>5</xdr:col>
      <xdr:colOff>47625</xdr:colOff>
      <xdr:row>4</xdr:row>
      <xdr:rowOff>4762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12" y="238126"/>
          <a:ext cx="7329488" cy="528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95250</xdr:rowOff>
    </xdr:from>
    <xdr:to>
      <xdr:col>9</xdr:col>
      <xdr:colOff>219074</xdr:colOff>
      <xdr:row>4</xdr:row>
      <xdr:rowOff>103704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95250"/>
          <a:ext cx="7343775" cy="65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573882</xdr:colOff>
      <xdr:row>1</xdr:row>
      <xdr:rowOff>85725</xdr:rowOff>
    </xdr:from>
    <xdr:to>
      <xdr:col>0</xdr:col>
      <xdr:colOff>7183147</xdr:colOff>
      <xdr:row>7</xdr:row>
      <xdr:rowOff>76200</xdr:rowOff>
    </xdr:to>
    <xdr:pic>
      <xdr:nvPicPr>
        <xdr:cNvPr id="2" name="Picture 1" descr="timbre_t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882" y="247650"/>
          <a:ext cx="660926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0"/>
  <sheetViews>
    <sheetView view="pageBreakPreview" zoomScale="85" zoomScaleNormal="100" zoomScaleSheetLayoutView="85" workbookViewId="0">
      <selection activeCell="H9" sqref="H9"/>
    </sheetView>
  </sheetViews>
  <sheetFormatPr defaultColWidth="8.85546875" defaultRowHeight="15" x14ac:dyDescent="0.25"/>
  <cols>
    <col min="1" max="1" width="49.85546875" bestFit="1" customWidth="1"/>
    <col min="2" max="2" width="19.85546875" bestFit="1" customWidth="1"/>
    <col min="3" max="3" width="20.140625" bestFit="1" customWidth="1"/>
    <col min="4" max="4" width="11.7109375" bestFit="1" customWidth="1"/>
    <col min="5" max="5" width="6.7109375" style="37" bestFit="1" customWidth="1"/>
    <col min="9" max="9" width="12.5703125" bestFit="1" customWidth="1"/>
  </cols>
  <sheetData>
    <row r="7" spans="1:9" ht="15.75" x14ac:dyDescent="0.25">
      <c r="A7" s="282" t="s">
        <v>176</v>
      </c>
      <c r="B7" s="282"/>
      <c r="C7" s="282"/>
      <c r="D7" s="282"/>
      <c r="E7" s="282"/>
    </row>
    <row r="8" spans="1:9" x14ac:dyDescent="0.25">
      <c r="A8" s="1"/>
      <c r="B8" s="2"/>
      <c r="C8" s="2"/>
      <c r="D8" s="2"/>
      <c r="E8" s="3"/>
    </row>
    <row r="9" spans="1:9" ht="31.5" x14ac:dyDescent="0.25">
      <c r="A9" s="110" t="s">
        <v>1</v>
      </c>
      <c r="B9" s="111" t="s">
        <v>134</v>
      </c>
      <c r="C9" s="111" t="s">
        <v>135</v>
      </c>
      <c r="D9" s="110" t="s">
        <v>111</v>
      </c>
      <c r="E9" s="110" t="s">
        <v>136</v>
      </c>
    </row>
    <row r="10" spans="1:9" ht="15.75" x14ac:dyDescent="0.25">
      <c r="A10" s="87" t="s">
        <v>8</v>
      </c>
      <c r="B10" s="89"/>
      <c r="C10" s="89"/>
      <c r="D10" s="89"/>
      <c r="E10" s="90"/>
    </row>
    <row r="11" spans="1:9" ht="15.75" x14ac:dyDescent="0.25">
      <c r="A11" s="91" t="s">
        <v>144</v>
      </c>
      <c r="B11" s="92">
        <f>B12+B16</f>
        <v>638388</v>
      </c>
      <c r="C11" s="92"/>
      <c r="D11" s="92">
        <f t="shared" ref="D11:D16" si="0">B11+C11</f>
        <v>638388</v>
      </c>
      <c r="E11" s="93">
        <v>43.6</v>
      </c>
    </row>
    <row r="12" spans="1:9" ht="15.75" x14ac:dyDescent="0.25">
      <c r="A12" s="94" t="s">
        <v>145</v>
      </c>
      <c r="B12" s="95">
        <f>SUM(B13:B15)</f>
        <v>356860</v>
      </c>
      <c r="C12" s="95"/>
      <c r="D12" s="95">
        <f t="shared" si="0"/>
        <v>356860</v>
      </c>
      <c r="E12" s="96">
        <v>55.9</v>
      </c>
    </row>
    <row r="13" spans="1:9" ht="15.75" x14ac:dyDescent="0.25">
      <c r="A13" s="97" t="s">
        <v>146</v>
      </c>
      <c r="B13" s="98">
        <v>325976</v>
      </c>
      <c r="C13" s="99"/>
      <c r="D13" s="100">
        <f t="shared" si="0"/>
        <v>325976</v>
      </c>
      <c r="E13" s="96">
        <v>91.3</v>
      </c>
    </row>
    <row r="14" spans="1:9" ht="15.75" x14ac:dyDescent="0.25">
      <c r="A14" s="97" t="s">
        <v>147</v>
      </c>
      <c r="B14" s="98">
        <v>18367</v>
      </c>
      <c r="C14" s="99"/>
      <c r="D14" s="100">
        <f t="shared" si="0"/>
        <v>18367</v>
      </c>
      <c r="E14" s="96">
        <v>5.0999999999999996</v>
      </c>
    </row>
    <row r="15" spans="1:9" ht="16.5" x14ac:dyDescent="0.3">
      <c r="A15" s="97" t="s">
        <v>148</v>
      </c>
      <c r="B15" s="98">
        <v>12517</v>
      </c>
      <c r="C15" s="99"/>
      <c r="D15" s="100">
        <f t="shared" si="0"/>
        <v>12517</v>
      </c>
      <c r="E15" s="96">
        <v>3.5</v>
      </c>
      <c r="I15" s="52"/>
    </row>
    <row r="16" spans="1:9" ht="15.75" x14ac:dyDescent="0.25">
      <c r="A16" s="94" t="s">
        <v>149</v>
      </c>
      <c r="B16" s="101">
        <v>281528</v>
      </c>
      <c r="C16" s="102"/>
      <c r="D16" s="95">
        <f t="shared" si="0"/>
        <v>281528</v>
      </c>
      <c r="E16" s="96">
        <v>44.1</v>
      </c>
    </row>
    <row r="17" spans="1:5" ht="15.75" x14ac:dyDescent="0.25">
      <c r="A17" s="91" t="s">
        <v>150</v>
      </c>
      <c r="B17" s="103"/>
      <c r="C17" s="92"/>
      <c r="D17" s="92"/>
      <c r="E17" s="93"/>
    </row>
    <row r="18" spans="1:5" ht="15.75" x14ac:dyDescent="0.25">
      <c r="A18" s="91" t="s">
        <v>17</v>
      </c>
      <c r="B18" s="92"/>
      <c r="C18" s="92"/>
      <c r="D18" s="92"/>
      <c r="E18" s="93"/>
    </row>
    <row r="19" spans="1:5" ht="15.75" x14ac:dyDescent="0.25">
      <c r="A19" s="91" t="s">
        <v>18</v>
      </c>
      <c r="B19" s="92">
        <v>228517</v>
      </c>
      <c r="C19" s="92"/>
      <c r="D19" s="92">
        <f>B19+C19</f>
        <v>228517</v>
      </c>
      <c r="E19" s="93">
        <v>26.4</v>
      </c>
    </row>
    <row r="20" spans="1:5" ht="15.75" x14ac:dyDescent="0.25">
      <c r="A20" s="87" t="s">
        <v>19</v>
      </c>
      <c r="B20" s="88">
        <f>B11+B19</f>
        <v>866905</v>
      </c>
      <c r="C20" s="88"/>
      <c r="D20" s="88">
        <f>B20+C20</f>
        <v>866905</v>
      </c>
      <c r="E20" s="83">
        <v>59.3</v>
      </c>
    </row>
    <row r="21" spans="1:5" ht="15.75" x14ac:dyDescent="0.25">
      <c r="A21" s="87" t="s">
        <v>137</v>
      </c>
      <c r="B21" s="88"/>
      <c r="C21" s="88">
        <v>596111</v>
      </c>
      <c r="D21" s="88">
        <f>B21+C21</f>
        <v>596111</v>
      </c>
      <c r="E21" s="83">
        <v>40.700000000000003</v>
      </c>
    </row>
    <row r="22" spans="1:5" ht="15.75" x14ac:dyDescent="0.25">
      <c r="A22" s="87" t="s">
        <v>22</v>
      </c>
      <c r="B22" s="88">
        <f>B20</f>
        <v>866905</v>
      </c>
      <c r="C22" s="88">
        <f>C21</f>
        <v>596111</v>
      </c>
      <c r="D22" s="88">
        <f>B22+C22</f>
        <v>1463016</v>
      </c>
      <c r="E22" s="83">
        <v>100</v>
      </c>
    </row>
    <row r="23" spans="1:5" ht="15.75" x14ac:dyDescent="0.25">
      <c r="A23" s="87" t="s">
        <v>23</v>
      </c>
      <c r="B23" s="89"/>
      <c r="C23" s="89"/>
      <c r="D23" s="89"/>
      <c r="E23" s="90"/>
    </row>
    <row r="24" spans="1:5" ht="15.75" x14ac:dyDescent="0.25">
      <c r="A24" s="104" t="s">
        <v>138</v>
      </c>
      <c r="B24" s="102">
        <v>800138</v>
      </c>
      <c r="C24" s="102"/>
      <c r="D24" s="102">
        <f t="shared" ref="D24:D29" si="1">B24+C24</f>
        <v>800138</v>
      </c>
      <c r="E24" s="105">
        <v>54.7</v>
      </c>
    </row>
    <row r="25" spans="1:5" ht="15.75" x14ac:dyDescent="0.25">
      <c r="A25" s="104" t="s">
        <v>139</v>
      </c>
      <c r="B25" s="102"/>
      <c r="C25" s="102">
        <v>596111</v>
      </c>
      <c r="D25" s="102">
        <f t="shared" si="1"/>
        <v>596111</v>
      </c>
      <c r="E25" s="105">
        <v>40.700000000000003</v>
      </c>
    </row>
    <row r="26" spans="1:5" ht="15.75" x14ac:dyDescent="0.25">
      <c r="A26" s="106" t="s">
        <v>140</v>
      </c>
      <c r="B26" s="107">
        <v>800138</v>
      </c>
      <c r="C26" s="107">
        <v>596111</v>
      </c>
      <c r="D26" s="107">
        <f t="shared" si="1"/>
        <v>1396249</v>
      </c>
      <c r="E26" s="108">
        <v>95.4</v>
      </c>
    </row>
    <row r="27" spans="1:5" ht="15.75" x14ac:dyDescent="0.25">
      <c r="A27" s="94" t="s">
        <v>141</v>
      </c>
      <c r="B27" s="101">
        <v>26302</v>
      </c>
      <c r="C27" s="102"/>
      <c r="D27" s="95">
        <f t="shared" si="1"/>
        <v>26302</v>
      </c>
      <c r="E27" s="96">
        <v>1.8</v>
      </c>
    </row>
    <row r="28" spans="1:5" ht="15.75" x14ac:dyDescent="0.25">
      <c r="A28" s="94" t="s">
        <v>142</v>
      </c>
      <c r="B28" s="101">
        <v>40465</v>
      </c>
      <c r="C28" s="102"/>
      <c r="D28" s="95">
        <f t="shared" si="1"/>
        <v>40465</v>
      </c>
      <c r="E28" s="96">
        <v>2.8</v>
      </c>
    </row>
    <row r="29" spans="1:5" ht="15.75" x14ac:dyDescent="0.25">
      <c r="A29" s="106" t="s">
        <v>143</v>
      </c>
      <c r="B29" s="109">
        <v>866905</v>
      </c>
      <c r="C29" s="107">
        <v>596111</v>
      </c>
      <c r="D29" s="107">
        <f t="shared" si="1"/>
        <v>1463016</v>
      </c>
      <c r="E29" s="108">
        <v>100</v>
      </c>
    </row>
    <row r="30" spans="1:5" ht="15.75" x14ac:dyDescent="0.25">
      <c r="A30" s="91" t="s">
        <v>30</v>
      </c>
      <c r="B30" s="101"/>
      <c r="C30" s="102"/>
      <c r="D30" s="92"/>
      <c r="E30" s="93"/>
    </row>
  </sheetData>
  <mergeCells count="1">
    <mergeCell ref="A7:E7"/>
  </mergeCells>
  <pageMargins left="0.51181102362204722" right="0.51181102362204722" top="0.78740157480314965" bottom="0.78740157480314965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2"/>
  <sheetViews>
    <sheetView view="pageBreakPreview" zoomScaleNormal="100" zoomScaleSheetLayoutView="100" workbookViewId="0">
      <selection activeCell="K20" sqref="K20"/>
    </sheetView>
  </sheetViews>
  <sheetFormatPr defaultColWidth="8.85546875" defaultRowHeight="15" x14ac:dyDescent="0.25"/>
  <cols>
    <col min="1" max="1" width="29.42578125" customWidth="1"/>
    <col min="2" max="2" width="23.7109375" customWidth="1"/>
    <col min="3" max="3" width="28.42578125" customWidth="1"/>
    <col min="4" max="4" width="16" customWidth="1"/>
    <col min="5" max="5" width="6.85546875" style="37" customWidth="1"/>
    <col min="10" max="10" width="12.5703125" bestFit="1" customWidth="1"/>
  </cols>
  <sheetData>
    <row r="5" spans="1:10" ht="9" customHeight="1" x14ac:dyDescent="0.25"/>
    <row r="6" spans="1:10" ht="15.75" x14ac:dyDescent="0.25">
      <c r="A6" s="282" t="s">
        <v>0</v>
      </c>
      <c r="B6" s="282"/>
      <c r="C6" s="282"/>
      <c r="D6" s="282"/>
      <c r="E6" s="282"/>
      <c r="F6" s="282"/>
    </row>
    <row r="7" spans="1:10" ht="9" customHeight="1" x14ac:dyDescent="0.25">
      <c r="A7" s="1"/>
      <c r="B7" s="2"/>
      <c r="C7" s="2"/>
      <c r="D7" s="2"/>
      <c r="E7" s="3"/>
      <c r="F7" s="4"/>
    </row>
    <row r="8" spans="1:10" ht="15.75" x14ac:dyDescent="0.25">
      <c r="A8" s="283" t="s">
        <v>1</v>
      </c>
      <c r="B8" s="285" t="s">
        <v>2</v>
      </c>
      <c r="C8" s="285" t="s">
        <v>3</v>
      </c>
      <c r="D8" s="287" t="s">
        <v>4</v>
      </c>
      <c r="E8" s="288"/>
      <c r="F8" s="289" t="s">
        <v>5</v>
      </c>
    </row>
    <row r="9" spans="1:10" ht="31.5" x14ac:dyDescent="0.25">
      <c r="A9" s="284"/>
      <c r="B9" s="286"/>
      <c r="C9" s="286"/>
      <c r="D9" s="5" t="s">
        <v>6</v>
      </c>
      <c r="E9" s="6" t="s">
        <v>7</v>
      </c>
      <c r="F9" s="290"/>
    </row>
    <row r="10" spans="1:10" ht="15.75" x14ac:dyDescent="0.25">
      <c r="A10" s="7" t="s">
        <v>8</v>
      </c>
      <c r="B10" s="8"/>
      <c r="C10" s="8"/>
      <c r="D10" s="8"/>
      <c r="E10" s="9"/>
      <c r="F10" s="10"/>
    </row>
    <row r="11" spans="1:10" ht="15.75" x14ac:dyDescent="0.25">
      <c r="A11" s="7" t="s">
        <v>9</v>
      </c>
      <c r="B11" s="11">
        <f>B12+B18+B19+B20</f>
        <v>759291</v>
      </c>
      <c r="C11" s="11">
        <f>C12+C18+C19+C20</f>
        <v>866905</v>
      </c>
      <c r="D11" s="11">
        <f>D12+D18+D19+D20</f>
        <v>107614</v>
      </c>
      <c r="E11" s="6">
        <f t="shared" ref="E11:E17" si="0">IF(C11&lt;&gt;0,C11/B11*100-100,0)</f>
        <v>14.172958720701274</v>
      </c>
      <c r="F11" s="12">
        <f>IF(C11&lt;&gt;0,C11/$C$24*100,0)</f>
        <v>59.254649299802594</v>
      </c>
    </row>
    <row r="12" spans="1:10" ht="15.75" x14ac:dyDescent="0.25">
      <c r="A12" s="13" t="s">
        <v>10</v>
      </c>
      <c r="B12" s="14">
        <f>B13+B17</f>
        <v>638388</v>
      </c>
      <c r="C12" s="14">
        <f>C13+C17</f>
        <v>638388</v>
      </c>
      <c r="D12" s="14">
        <f>D13+D17</f>
        <v>0</v>
      </c>
      <c r="E12" s="15">
        <f t="shared" si="0"/>
        <v>0</v>
      </c>
      <c r="F12" s="16">
        <f>IF(C12&lt;&gt;0,C12/C21*100,0)</f>
        <v>73.6399028728638</v>
      </c>
    </row>
    <row r="13" spans="1:10" ht="15.75" x14ac:dyDescent="0.25">
      <c r="A13" s="17" t="s">
        <v>11</v>
      </c>
      <c r="B13" s="18">
        <f>SUM(B14:B16)</f>
        <v>356860</v>
      </c>
      <c r="C13" s="18">
        <f>SUM(C14:C16)</f>
        <v>356860</v>
      </c>
      <c r="D13" s="18">
        <f>SUM(D14:D16)</f>
        <v>0</v>
      </c>
      <c r="E13" s="19">
        <f t="shared" si="0"/>
        <v>0</v>
      </c>
      <c r="F13" s="20">
        <f>IF(C13&lt;&gt;0,C13/$C$12*100,0)</f>
        <v>55.900173562159694</v>
      </c>
    </row>
    <row r="14" spans="1:10" ht="15.75" x14ac:dyDescent="0.25">
      <c r="A14" s="21" t="s">
        <v>12</v>
      </c>
      <c r="B14" s="212">
        <v>325976</v>
      </c>
      <c r="C14" s="213">
        <v>325976</v>
      </c>
      <c r="D14" s="22">
        <f>C14-B14</f>
        <v>0</v>
      </c>
      <c r="E14" s="23">
        <f t="shared" si="0"/>
        <v>0</v>
      </c>
      <c r="F14" s="24">
        <f>IF(C14&lt;&gt;0,C14/$C$12*100,0)</f>
        <v>51.062363327631473</v>
      </c>
    </row>
    <row r="15" spans="1:10" ht="15.75" x14ac:dyDescent="0.25">
      <c r="A15" s="21" t="s">
        <v>13</v>
      </c>
      <c r="B15" s="212">
        <v>18367</v>
      </c>
      <c r="C15" s="213">
        <v>18367</v>
      </c>
      <c r="D15" s="22">
        <f>C15-B15</f>
        <v>0</v>
      </c>
      <c r="E15" s="23">
        <f t="shared" si="0"/>
        <v>0</v>
      </c>
      <c r="F15" s="24">
        <f>IF(C15&lt;&gt;0,C15/$C$12*100,0)</f>
        <v>2.8770904214991511</v>
      </c>
    </row>
    <row r="16" spans="1:10" ht="16.5" x14ac:dyDescent="0.3">
      <c r="A16" s="25" t="s">
        <v>14</v>
      </c>
      <c r="B16" s="214">
        <v>12517</v>
      </c>
      <c r="C16" s="213">
        <v>12517</v>
      </c>
      <c r="D16" s="26">
        <f>C16-B16</f>
        <v>0</v>
      </c>
      <c r="E16" s="23">
        <f t="shared" si="0"/>
        <v>0</v>
      </c>
      <c r="F16" s="24">
        <f>IF(C16&lt;&gt;0,C16/$C$12*100,0)</f>
        <v>1.9607198130290671</v>
      </c>
      <c r="J16" s="52"/>
    </row>
    <row r="17" spans="1:6" ht="15.75" x14ac:dyDescent="0.25">
      <c r="A17" s="27" t="s">
        <v>15</v>
      </c>
      <c r="B17" s="215">
        <v>281528</v>
      </c>
      <c r="C17" s="216">
        <v>281528</v>
      </c>
      <c r="D17" s="28">
        <f>C17-B17</f>
        <v>0</v>
      </c>
      <c r="E17" s="29">
        <f t="shared" si="0"/>
        <v>0</v>
      </c>
      <c r="F17" s="30">
        <f>IF(C17&lt;&gt;0,C17/$C$12*100,0)</f>
        <v>44.099826437840314</v>
      </c>
    </row>
    <row r="18" spans="1:6" ht="15.75" x14ac:dyDescent="0.25">
      <c r="A18" s="13" t="s">
        <v>16</v>
      </c>
      <c r="B18" s="219"/>
      <c r="C18" s="14"/>
      <c r="D18" s="14">
        <f t="shared" ref="D18:D20" si="1">C18-B18</f>
        <v>0</v>
      </c>
      <c r="E18" s="31">
        <f>IF(B18&lt;&gt;0,C18/B18*100-100,0)</f>
        <v>0</v>
      </c>
      <c r="F18" s="16">
        <f>IF(C18&lt;&gt;0,C18/$C$11*100,0)</f>
        <v>0</v>
      </c>
    </row>
    <row r="19" spans="1:6" ht="15.75" x14ac:dyDescent="0.25">
      <c r="A19" s="13" t="s">
        <v>17</v>
      </c>
      <c r="B19" s="14"/>
      <c r="C19" s="14"/>
      <c r="D19" s="14">
        <f t="shared" si="1"/>
        <v>0</v>
      </c>
      <c r="E19" s="31">
        <f t="shared" ref="E19:E20" si="2">IF(C19&lt;&gt;0,C19/B19*100-100,0)</f>
        <v>0</v>
      </c>
      <c r="F19" s="16">
        <f t="shared" ref="F19:F20" si="3">IF(C19&lt;&gt;0,C19/$C$11*100,0)</f>
        <v>0</v>
      </c>
    </row>
    <row r="20" spans="1:6" ht="15.75" x14ac:dyDescent="0.25">
      <c r="A20" s="13" t="s">
        <v>18</v>
      </c>
      <c r="B20" s="14">
        <v>120903</v>
      </c>
      <c r="C20" s="14">
        <v>228517</v>
      </c>
      <c r="D20" s="14">
        <f t="shared" si="1"/>
        <v>107614</v>
      </c>
      <c r="E20" s="31">
        <f t="shared" si="2"/>
        <v>89.008544039436572</v>
      </c>
      <c r="F20" s="16">
        <f t="shared" si="3"/>
        <v>26.360097127136189</v>
      </c>
    </row>
    <row r="21" spans="1:6" ht="15.75" x14ac:dyDescent="0.25">
      <c r="A21" s="7" t="s">
        <v>19</v>
      </c>
      <c r="B21" s="11">
        <f>B11</f>
        <v>759291</v>
      </c>
      <c r="C21" s="11">
        <f>C11</f>
        <v>866905</v>
      </c>
      <c r="D21" s="11">
        <f>D11</f>
        <v>107614</v>
      </c>
      <c r="E21" s="6">
        <f>IF(C21&lt;&gt;0,C21/B21*100-100,0)</f>
        <v>14.172958720701274</v>
      </c>
      <c r="F21" s="12">
        <f>IF(C21&lt;&gt;0,C21/C24*100,0)</f>
        <v>59.254649299802594</v>
      </c>
    </row>
    <row r="22" spans="1:6" ht="15.75" x14ac:dyDescent="0.25">
      <c r="A22" s="7" t="s">
        <v>20</v>
      </c>
      <c r="B22" s="11">
        <f>B23</f>
        <v>480000</v>
      </c>
      <c r="C22" s="11">
        <f>C23</f>
        <v>596111</v>
      </c>
      <c r="D22" s="11">
        <f>D23</f>
        <v>116111</v>
      </c>
      <c r="E22" s="6">
        <f>IF(B22&lt;&gt;0,C22/B22*100-100,0)</f>
        <v>24.189791666666665</v>
      </c>
      <c r="F22" s="12">
        <f>IF(C25&lt;&gt;0,C22/C25*100,0)</f>
        <v>0</v>
      </c>
    </row>
    <row r="23" spans="1:6" ht="55.5" customHeight="1" x14ac:dyDescent="0.25">
      <c r="A23" s="32" t="s">
        <v>21</v>
      </c>
      <c r="B23" s="217">
        <v>480000</v>
      </c>
      <c r="C23" s="217">
        <v>596111</v>
      </c>
      <c r="D23" s="33">
        <f>C23-B23</f>
        <v>116111</v>
      </c>
      <c r="E23" s="34">
        <f>IF(B23&lt;&gt;0,C23/B23*100-100,0)</f>
        <v>24.189791666666665</v>
      </c>
      <c r="F23" s="35">
        <f>IF(C23&lt;&gt;0,C23/C24*100,0)</f>
        <v>40.745350700197406</v>
      </c>
    </row>
    <row r="24" spans="1:6" ht="15.95" customHeight="1" x14ac:dyDescent="0.25">
      <c r="A24" s="7" t="s">
        <v>22</v>
      </c>
      <c r="B24" s="11">
        <f>B21+B22</f>
        <v>1239291</v>
      </c>
      <c r="C24" s="11">
        <f>C21+C22</f>
        <v>1463016</v>
      </c>
      <c r="D24" s="11">
        <f>D21+D22</f>
        <v>223725</v>
      </c>
      <c r="E24" s="6">
        <f>IF(C24&lt;&gt;0,C24/B24*100-100,0)</f>
        <v>18.052660755222135</v>
      </c>
      <c r="F24" s="12">
        <f>F21+F22</f>
        <v>59.254649299802594</v>
      </c>
    </row>
    <row r="25" spans="1:6" ht="15.95" customHeight="1" x14ac:dyDescent="0.25">
      <c r="A25" s="7" t="s">
        <v>23</v>
      </c>
      <c r="B25" s="8"/>
      <c r="C25" s="8"/>
      <c r="D25" s="8"/>
      <c r="E25" s="9"/>
      <c r="F25" s="10"/>
    </row>
    <row r="26" spans="1:6" ht="15.95" customHeight="1" x14ac:dyDescent="0.25">
      <c r="A26" s="13" t="s">
        <v>24</v>
      </c>
      <c r="B26" s="14">
        <f>B27+B28</f>
        <v>1217471</v>
      </c>
      <c r="C26" s="14">
        <f>C27+C28</f>
        <v>1396249</v>
      </c>
      <c r="D26" s="14">
        <f>D27+D28</f>
        <v>178778</v>
      </c>
      <c r="E26" s="15">
        <f t="shared" ref="E26:E31" si="4">IF(C26&lt;&gt;0,C26/B26*100-100,0)</f>
        <v>14.684374412203653</v>
      </c>
      <c r="F26" s="16">
        <f>IF(C26&lt;&gt;0,C26/C31*100,0)</f>
        <v>95.436345193764112</v>
      </c>
    </row>
    <row r="27" spans="1:6" ht="15.75" x14ac:dyDescent="0.25">
      <c r="A27" s="32" t="s">
        <v>25</v>
      </c>
      <c r="B27" s="218">
        <v>623000</v>
      </c>
      <c r="C27" s="217">
        <v>739111</v>
      </c>
      <c r="D27" s="33">
        <f>C27-B27</f>
        <v>116111</v>
      </c>
      <c r="E27" s="34">
        <f t="shared" si="4"/>
        <v>18.637399678972713</v>
      </c>
      <c r="F27" s="35">
        <f>IF(C27&lt;&gt;0,C27/$C$26*100,0)</f>
        <v>52.935472111349767</v>
      </c>
    </row>
    <row r="28" spans="1:6" ht="15.75" x14ac:dyDescent="0.25">
      <c r="A28" s="32" t="s">
        <v>26</v>
      </c>
      <c r="B28" s="218">
        <v>594471</v>
      </c>
      <c r="C28" s="217">
        <v>657138</v>
      </c>
      <c r="D28" s="33">
        <f t="shared" ref="D28:D30" si="5">C28-B28</f>
        <v>62667</v>
      </c>
      <c r="E28" s="34">
        <f t="shared" si="4"/>
        <v>10.541641223878045</v>
      </c>
      <c r="F28" s="35">
        <f>IF(C28&lt;&gt;0,C28/$C$26*100,0)</f>
        <v>47.064527888650233</v>
      </c>
    </row>
    <row r="29" spans="1:6" ht="31.5" x14ac:dyDescent="0.25">
      <c r="A29" s="13" t="s">
        <v>27</v>
      </c>
      <c r="B29" s="218">
        <v>21820</v>
      </c>
      <c r="C29" s="217">
        <v>26302</v>
      </c>
      <c r="D29" s="14">
        <f t="shared" si="5"/>
        <v>4482</v>
      </c>
      <c r="E29" s="15">
        <f t="shared" si="4"/>
        <v>20.540788267644359</v>
      </c>
      <c r="F29" s="16">
        <f>IF(C29&lt;&gt;0,C29/$C$31*100,0)</f>
        <v>1.7977930521607419</v>
      </c>
    </row>
    <row r="30" spans="1:6" ht="47.25" x14ac:dyDescent="0.25">
      <c r="A30" s="13" t="s">
        <v>28</v>
      </c>
      <c r="B30" s="218"/>
      <c r="C30" s="217">
        <v>40465</v>
      </c>
      <c r="D30" s="14">
        <f t="shared" si="5"/>
        <v>40465</v>
      </c>
      <c r="E30" s="15">
        <f>IF(B30&lt;&gt;0,C30/B30*100-100,0)</f>
        <v>0</v>
      </c>
      <c r="F30" s="16">
        <f>IF(C30&lt;&gt;0,C30/$C$31*100,0)</f>
        <v>2.7658617540751433</v>
      </c>
    </row>
    <row r="31" spans="1:6" ht="15.75" x14ac:dyDescent="0.25">
      <c r="A31" s="7" t="s">
        <v>29</v>
      </c>
      <c r="B31" s="11">
        <f>B26+B29+B30</f>
        <v>1239291</v>
      </c>
      <c r="C31" s="11">
        <f>C26+C29+C30</f>
        <v>1463016</v>
      </c>
      <c r="D31" s="11">
        <f>D26+D29+D30</f>
        <v>223725</v>
      </c>
      <c r="E31" s="6">
        <f t="shared" si="4"/>
        <v>18.052660755222135</v>
      </c>
      <c r="F31" s="12">
        <f>F26+F29+F30</f>
        <v>100</v>
      </c>
    </row>
    <row r="32" spans="1:6" ht="15.75" x14ac:dyDescent="0.25">
      <c r="A32" s="13" t="s">
        <v>30</v>
      </c>
      <c r="B32" s="14">
        <f>B24-B31</f>
        <v>0</v>
      </c>
      <c r="C32" s="14">
        <f>C24-C31</f>
        <v>0</v>
      </c>
      <c r="D32" s="14">
        <f>D24-D31</f>
        <v>0</v>
      </c>
      <c r="E32" s="36">
        <f>IF(B32&lt;&gt;0,C32/B32*100-100,0)</f>
        <v>0</v>
      </c>
      <c r="F32" s="16"/>
    </row>
  </sheetData>
  <mergeCells count="6">
    <mergeCell ref="A6:F6"/>
    <mergeCell ref="A8:A9"/>
    <mergeCell ref="B8:B9"/>
    <mergeCell ref="C8:C9"/>
    <mergeCell ref="D8:E8"/>
    <mergeCell ref="F8:F9"/>
  </mergeCells>
  <pageMargins left="0.51181102362204722" right="0.51181102362204722" top="0.78740157480314965" bottom="0.78740157480314965" header="0.31496062992125984" footer="0.31496062992125984"/>
  <pageSetup paperSize="9" scale="8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>
      <selection activeCell="A4" sqref="A4:XFD4"/>
    </sheetView>
  </sheetViews>
  <sheetFormatPr defaultColWidth="23.28515625" defaultRowHeight="12.75" x14ac:dyDescent="0.2"/>
  <cols>
    <col min="1" max="1" width="3" style="124" bestFit="1" customWidth="1"/>
    <col min="2" max="2" width="39.140625" style="124" bestFit="1" customWidth="1"/>
    <col min="3" max="3" width="4.140625" style="124" bestFit="1" customWidth="1"/>
    <col min="4" max="4" width="4" style="124" bestFit="1" customWidth="1"/>
    <col min="5" max="5" width="56.7109375" style="137" bestFit="1" customWidth="1"/>
    <col min="6" max="6" width="14.42578125" style="138" customWidth="1"/>
    <col min="7" max="7" width="15.7109375" style="138" bestFit="1" customWidth="1"/>
    <col min="8" max="8" width="8.28515625" style="138" customWidth="1"/>
    <col min="9" max="9" width="6.5703125" style="138" customWidth="1"/>
    <col min="10" max="16384" width="23.28515625" style="124"/>
  </cols>
  <sheetData>
    <row r="1" spans="1:10" s="51" customFormat="1" x14ac:dyDescent="0.2">
      <c r="A1" s="293"/>
      <c r="B1" s="293"/>
      <c r="C1" s="293"/>
      <c r="D1" s="293"/>
      <c r="E1" s="293"/>
      <c r="F1" s="293"/>
      <c r="G1" s="293"/>
      <c r="H1" s="293"/>
      <c r="I1" s="140"/>
      <c r="J1" s="141"/>
    </row>
    <row r="2" spans="1:10" s="51" customFormat="1" x14ac:dyDescent="0.2">
      <c r="A2" s="293"/>
      <c r="B2" s="293"/>
      <c r="C2" s="293"/>
      <c r="D2" s="293"/>
      <c r="E2" s="293"/>
      <c r="F2" s="293"/>
      <c r="G2" s="293"/>
      <c r="H2" s="293"/>
      <c r="I2" s="140"/>
      <c r="J2" s="141"/>
    </row>
    <row r="3" spans="1:10" s="51" customFormat="1" x14ac:dyDescent="0.2">
      <c r="A3" s="293"/>
      <c r="B3" s="293"/>
      <c r="C3" s="293"/>
      <c r="D3" s="293"/>
      <c r="E3" s="293"/>
      <c r="F3" s="293"/>
      <c r="G3" s="293"/>
      <c r="H3" s="293"/>
      <c r="I3" s="140"/>
      <c r="J3" s="141"/>
    </row>
    <row r="4" spans="1:10" s="51" customFormat="1" x14ac:dyDescent="0.2">
      <c r="A4" s="291" t="s">
        <v>157</v>
      </c>
      <c r="B4" s="291"/>
      <c r="C4" s="291"/>
      <c r="D4" s="291"/>
      <c r="E4" s="291"/>
      <c r="F4" s="141"/>
      <c r="G4" s="116"/>
      <c r="H4" s="141"/>
      <c r="I4" s="116"/>
      <c r="J4" s="141"/>
    </row>
    <row r="5" spans="1:10" s="141" customFormat="1" x14ac:dyDescent="0.2">
      <c r="A5" s="116"/>
      <c r="B5" s="116"/>
      <c r="C5" s="116"/>
      <c r="D5" s="116"/>
      <c r="E5" s="116"/>
      <c r="F5" s="292" t="s">
        <v>152</v>
      </c>
      <c r="G5" s="292"/>
      <c r="H5" s="292" t="s">
        <v>153</v>
      </c>
      <c r="I5" s="292"/>
    </row>
    <row r="6" spans="1:10" ht="38.25" x14ac:dyDescent="0.2">
      <c r="A6" s="220"/>
      <c r="B6" s="122" t="s">
        <v>31</v>
      </c>
      <c r="C6" s="123" t="s">
        <v>32</v>
      </c>
      <c r="D6" s="123" t="s">
        <v>33</v>
      </c>
      <c r="E6" s="123" t="s">
        <v>34</v>
      </c>
      <c r="F6" s="123" t="s">
        <v>155</v>
      </c>
      <c r="G6" s="123" t="s">
        <v>154</v>
      </c>
      <c r="H6" s="123" t="s">
        <v>151</v>
      </c>
      <c r="I6" s="123" t="s">
        <v>7</v>
      </c>
    </row>
    <row r="7" spans="1:10" x14ac:dyDescent="0.2">
      <c r="A7" s="121">
        <v>1</v>
      </c>
      <c r="B7" s="125" t="s">
        <v>41</v>
      </c>
      <c r="C7" s="126" t="s">
        <v>42</v>
      </c>
      <c r="D7" s="127"/>
      <c r="E7" s="128" t="s">
        <v>43</v>
      </c>
      <c r="F7" s="129">
        <v>1500</v>
      </c>
      <c r="G7" s="129">
        <v>1500</v>
      </c>
      <c r="H7" s="129"/>
      <c r="I7" s="130"/>
    </row>
    <row r="8" spans="1:10" x14ac:dyDescent="0.2">
      <c r="A8" s="121">
        <v>2</v>
      </c>
      <c r="B8" s="125" t="s">
        <v>41</v>
      </c>
      <c r="C8" s="126" t="s">
        <v>42</v>
      </c>
      <c r="D8" s="127"/>
      <c r="E8" s="128" t="s">
        <v>47</v>
      </c>
      <c r="F8" s="129">
        <v>15000</v>
      </c>
      <c r="G8" s="129">
        <v>15000</v>
      </c>
      <c r="H8" s="129"/>
      <c r="I8" s="130"/>
    </row>
    <row r="9" spans="1:10" x14ac:dyDescent="0.2">
      <c r="A9" s="121">
        <v>3</v>
      </c>
      <c r="B9" s="125" t="s">
        <v>41</v>
      </c>
      <c r="C9" s="126" t="s">
        <v>42</v>
      </c>
      <c r="D9" s="127"/>
      <c r="E9" s="128" t="s">
        <v>50</v>
      </c>
      <c r="F9" s="131">
        <v>800</v>
      </c>
      <c r="G9" s="131">
        <v>800</v>
      </c>
      <c r="H9" s="129"/>
      <c r="I9" s="130"/>
    </row>
    <row r="10" spans="1:10" x14ac:dyDescent="0.2">
      <c r="A10" s="121">
        <v>4</v>
      </c>
      <c r="B10" s="125" t="s">
        <v>41</v>
      </c>
      <c r="C10" s="126" t="s">
        <v>42</v>
      </c>
      <c r="D10" s="127"/>
      <c r="E10" s="128" t="s">
        <v>53</v>
      </c>
      <c r="F10" s="129">
        <v>35000</v>
      </c>
      <c r="G10" s="129">
        <v>35000</v>
      </c>
      <c r="H10" s="129"/>
      <c r="I10" s="130"/>
    </row>
    <row r="11" spans="1:10" x14ac:dyDescent="0.2">
      <c r="A11" s="121">
        <v>5</v>
      </c>
      <c r="B11" s="125" t="s">
        <v>41</v>
      </c>
      <c r="C11" s="126" t="s">
        <v>56</v>
      </c>
      <c r="D11" s="127"/>
      <c r="E11" s="128" t="s">
        <v>57</v>
      </c>
      <c r="F11" s="129">
        <v>1000</v>
      </c>
      <c r="G11" s="129">
        <v>1000</v>
      </c>
      <c r="H11" s="129"/>
      <c r="I11" s="130"/>
    </row>
    <row r="12" spans="1:10" x14ac:dyDescent="0.2">
      <c r="A12" s="121">
        <v>6</v>
      </c>
      <c r="B12" s="125" t="s">
        <v>41</v>
      </c>
      <c r="C12" s="126" t="s">
        <v>42</v>
      </c>
      <c r="D12" s="127"/>
      <c r="E12" s="128" t="s">
        <v>60</v>
      </c>
      <c r="F12" s="129">
        <v>12000</v>
      </c>
      <c r="G12" s="129">
        <v>12000</v>
      </c>
      <c r="H12" s="129"/>
      <c r="I12" s="130"/>
    </row>
    <row r="13" spans="1:10" x14ac:dyDescent="0.2">
      <c r="A13" s="121">
        <v>7</v>
      </c>
      <c r="B13" s="125" t="s">
        <v>41</v>
      </c>
      <c r="C13" s="126" t="s">
        <v>42</v>
      </c>
      <c r="D13" s="127"/>
      <c r="E13" s="128" t="s">
        <v>63</v>
      </c>
      <c r="F13" s="132">
        <v>7200</v>
      </c>
      <c r="G13" s="132">
        <v>7200</v>
      </c>
      <c r="H13" s="129"/>
      <c r="I13" s="130"/>
    </row>
    <row r="14" spans="1:10" x14ac:dyDescent="0.2">
      <c r="A14" s="121">
        <v>8</v>
      </c>
      <c r="B14" s="125" t="s">
        <v>66</v>
      </c>
      <c r="C14" s="126" t="s">
        <v>42</v>
      </c>
      <c r="D14" s="127"/>
      <c r="E14" s="133" t="s">
        <v>67</v>
      </c>
      <c r="F14" s="134">
        <v>1500</v>
      </c>
      <c r="G14" s="134">
        <v>1500</v>
      </c>
      <c r="H14" s="129"/>
      <c r="I14" s="130"/>
    </row>
    <row r="15" spans="1:10" x14ac:dyDescent="0.2">
      <c r="A15" s="121">
        <v>9</v>
      </c>
      <c r="B15" s="125" t="s">
        <v>70</v>
      </c>
      <c r="C15" s="126" t="s">
        <v>42</v>
      </c>
      <c r="D15" s="127"/>
      <c r="E15" s="133" t="s">
        <v>71</v>
      </c>
      <c r="F15" s="134">
        <v>1500</v>
      </c>
      <c r="G15" s="134">
        <v>1500</v>
      </c>
      <c r="H15" s="129"/>
      <c r="I15" s="135"/>
    </row>
    <row r="16" spans="1:10" s="144" customFormat="1" x14ac:dyDescent="0.2">
      <c r="A16" s="142">
        <v>10</v>
      </c>
      <c r="B16" s="125" t="s">
        <v>70</v>
      </c>
      <c r="C16" s="126" t="s">
        <v>42</v>
      </c>
      <c r="D16" s="127"/>
      <c r="E16" s="128" t="s">
        <v>74</v>
      </c>
      <c r="F16" s="129">
        <v>6000</v>
      </c>
      <c r="G16" s="129">
        <v>6000</v>
      </c>
      <c r="H16" s="129"/>
      <c r="I16" s="143"/>
    </row>
    <row r="17" spans="1:9" s="144" customFormat="1" x14ac:dyDescent="0.2">
      <c r="A17" s="142">
        <v>11</v>
      </c>
      <c r="B17" s="125" t="s">
        <v>70</v>
      </c>
      <c r="C17" s="126" t="s">
        <v>42</v>
      </c>
      <c r="D17" s="127"/>
      <c r="E17" s="128" t="s">
        <v>77</v>
      </c>
      <c r="F17" s="129">
        <v>2000</v>
      </c>
      <c r="G17" s="129">
        <v>2000</v>
      </c>
      <c r="H17" s="129"/>
      <c r="I17" s="143"/>
    </row>
    <row r="18" spans="1:9" s="144" customFormat="1" x14ac:dyDescent="0.2">
      <c r="A18" s="142">
        <v>12</v>
      </c>
      <c r="B18" s="125" t="s">
        <v>70</v>
      </c>
      <c r="C18" s="126" t="s">
        <v>42</v>
      </c>
      <c r="D18" s="127"/>
      <c r="E18" s="128" t="s">
        <v>80</v>
      </c>
      <c r="F18" s="131">
        <v>500</v>
      </c>
      <c r="G18" s="131">
        <v>500</v>
      </c>
      <c r="H18" s="129"/>
      <c r="I18" s="145"/>
    </row>
    <row r="19" spans="1:9" s="144" customFormat="1" x14ac:dyDescent="0.2">
      <c r="A19" s="142">
        <v>13</v>
      </c>
      <c r="B19" s="125" t="s">
        <v>83</v>
      </c>
      <c r="C19" s="126" t="s">
        <v>42</v>
      </c>
      <c r="D19" s="127"/>
      <c r="E19" s="128" t="s">
        <v>84</v>
      </c>
      <c r="F19" s="129">
        <v>25000</v>
      </c>
      <c r="G19" s="129">
        <v>25000</v>
      </c>
      <c r="H19" s="129"/>
      <c r="I19" s="145"/>
    </row>
    <row r="20" spans="1:9" s="144" customFormat="1" x14ac:dyDescent="0.2">
      <c r="A20" s="142">
        <v>14</v>
      </c>
      <c r="B20" s="125" t="s">
        <v>83</v>
      </c>
      <c r="C20" s="126" t="s">
        <v>42</v>
      </c>
      <c r="D20" s="127"/>
      <c r="E20" s="128" t="s">
        <v>86</v>
      </c>
      <c r="F20" s="129">
        <v>35000</v>
      </c>
      <c r="G20" s="129">
        <v>35000</v>
      </c>
      <c r="H20" s="129"/>
      <c r="I20" s="145"/>
    </row>
    <row r="21" spans="1:9" s="144" customFormat="1" x14ac:dyDescent="0.2">
      <c r="A21" s="142">
        <v>15</v>
      </c>
      <c r="B21" s="125" t="s">
        <v>89</v>
      </c>
      <c r="C21" s="126" t="s">
        <v>56</v>
      </c>
      <c r="D21" s="126" t="s">
        <v>100</v>
      </c>
      <c r="E21" s="128" t="s">
        <v>90</v>
      </c>
      <c r="F21" s="129">
        <v>21820</v>
      </c>
      <c r="G21" s="129">
        <v>26302</v>
      </c>
      <c r="H21" s="129">
        <v>4482</v>
      </c>
      <c r="I21" s="146">
        <v>20.54</v>
      </c>
    </row>
    <row r="22" spans="1:9" s="144" customFormat="1" x14ac:dyDescent="0.2">
      <c r="A22" s="142">
        <v>16</v>
      </c>
      <c r="B22" s="125" t="s">
        <v>93</v>
      </c>
      <c r="C22" s="126" t="s">
        <v>56</v>
      </c>
      <c r="D22" s="127"/>
      <c r="E22" s="128" t="s">
        <v>156</v>
      </c>
      <c r="F22" s="129">
        <v>30000</v>
      </c>
      <c r="G22" s="129">
        <v>30000</v>
      </c>
      <c r="H22" s="129"/>
      <c r="I22" s="146"/>
    </row>
    <row r="23" spans="1:9" s="144" customFormat="1" x14ac:dyDescent="0.2">
      <c r="A23" s="142">
        <v>17</v>
      </c>
      <c r="B23" s="125" t="s">
        <v>93</v>
      </c>
      <c r="C23" s="126" t="s">
        <v>56</v>
      </c>
      <c r="D23" s="127"/>
      <c r="E23" s="128" t="s">
        <v>97</v>
      </c>
      <c r="F23" s="129">
        <v>192280</v>
      </c>
      <c r="G23" s="129">
        <v>192280</v>
      </c>
      <c r="H23" s="129"/>
      <c r="I23" s="146"/>
    </row>
    <row r="24" spans="1:9" s="144" customFormat="1" x14ac:dyDescent="0.2">
      <c r="A24" s="142">
        <v>18</v>
      </c>
      <c r="B24" s="125" t="s">
        <v>93</v>
      </c>
      <c r="C24" s="126" t="s">
        <v>56</v>
      </c>
      <c r="D24" s="126" t="s">
        <v>100</v>
      </c>
      <c r="E24" s="128" t="s">
        <v>101</v>
      </c>
      <c r="F24" s="129">
        <v>371191</v>
      </c>
      <c r="G24" s="129">
        <v>433858</v>
      </c>
      <c r="H24" s="129">
        <v>62667</v>
      </c>
      <c r="I24" s="146">
        <v>16.88</v>
      </c>
    </row>
    <row r="25" spans="1:9" s="144" customFormat="1" x14ac:dyDescent="0.2">
      <c r="A25" s="142">
        <v>19</v>
      </c>
      <c r="B25" s="125" t="s">
        <v>93</v>
      </c>
      <c r="C25" s="126" t="s">
        <v>42</v>
      </c>
      <c r="D25" s="127"/>
      <c r="E25" s="128" t="s">
        <v>103</v>
      </c>
      <c r="F25" s="129">
        <v>480000</v>
      </c>
      <c r="G25" s="129">
        <v>596111</v>
      </c>
      <c r="H25" s="129">
        <v>116111</v>
      </c>
      <c r="I25" s="146">
        <v>24.19</v>
      </c>
    </row>
    <row r="26" spans="1:9" s="144" customFormat="1" x14ac:dyDescent="0.2">
      <c r="A26" s="142">
        <v>20</v>
      </c>
      <c r="B26" s="125" t="s">
        <v>93</v>
      </c>
      <c r="C26" s="126" t="s">
        <v>56</v>
      </c>
      <c r="D26" s="126" t="s">
        <v>100</v>
      </c>
      <c r="E26" s="128" t="s">
        <v>108</v>
      </c>
      <c r="F26" s="129"/>
      <c r="G26" s="129">
        <v>40465</v>
      </c>
      <c r="H26" s="129">
        <v>40465</v>
      </c>
      <c r="I26" s="146"/>
    </row>
    <row r="27" spans="1:9" x14ac:dyDescent="0.2">
      <c r="B27" s="294" t="s">
        <v>106</v>
      </c>
      <c r="C27" s="294"/>
      <c r="D27" s="294"/>
      <c r="E27" s="294"/>
      <c r="F27" s="136">
        <f>SUM(F7:F26)</f>
        <v>1239291</v>
      </c>
      <c r="G27" s="136">
        <f>SUM(G7:G26)</f>
        <v>1463016</v>
      </c>
      <c r="H27" s="136">
        <f>SUM(H7:H26)</f>
        <v>223725</v>
      </c>
      <c r="I27" s="139">
        <v>18.05</v>
      </c>
    </row>
    <row r="29" spans="1:9" x14ac:dyDescent="0.2">
      <c r="E29" s="124"/>
    </row>
  </sheetData>
  <mergeCells count="5">
    <mergeCell ref="A4:E4"/>
    <mergeCell ref="F5:G5"/>
    <mergeCell ref="H5:I5"/>
    <mergeCell ref="A1:H3"/>
    <mergeCell ref="B27:E27"/>
  </mergeCells>
  <pageMargins left="0.31496062992125984" right="0.31496062992125984" top="0.78740157480314965" bottom="0.78740157480314965" header="0.31496062992125984" footer="0.31496062992125984"/>
  <pageSetup paperSize="9" scale="90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activeCell="D11" sqref="D11"/>
    </sheetView>
  </sheetViews>
  <sheetFormatPr defaultColWidth="23.28515625" defaultRowHeight="12" x14ac:dyDescent="0.2"/>
  <cols>
    <col min="1" max="1" width="3.28515625" style="38" bestFit="1" customWidth="1"/>
    <col min="2" max="2" width="39.5703125" style="38" customWidth="1"/>
    <col min="3" max="3" width="4.7109375" style="38" customWidth="1"/>
    <col min="4" max="4" width="4.5703125" style="38" bestFit="1" customWidth="1"/>
    <col min="5" max="5" width="20.5703125" style="50" customWidth="1"/>
    <col min="6" max="6" width="35.42578125" style="50" customWidth="1"/>
    <col min="7" max="7" width="34.140625" style="38" customWidth="1"/>
    <col min="8" max="8" width="15.28515625" style="38" bestFit="1" customWidth="1"/>
    <col min="9" max="9" width="20.7109375" style="119" bestFit="1" customWidth="1"/>
    <col min="10" max="10" width="21.7109375" style="38" bestFit="1" customWidth="1"/>
    <col min="11" max="11" width="7.42578125" style="38" bestFit="1" customWidth="1"/>
    <col min="12" max="16384" width="23.28515625" style="38"/>
  </cols>
  <sheetData>
    <row r="1" spans="1:11" s="51" customFormat="1" ht="12.75" x14ac:dyDescent="0.2">
      <c r="A1" s="295"/>
      <c r="B1" s="295"/>
      <c r="C1" s="295"/>
      <c r="D1" s="295"/>
      <c r="E1" s="295"/>
      <c r="F1" s="295"/>
      <c r="G1" s="295"/>
      <c r="H1" s="295"/>
      <c r="I1" s="295"/>
      <c r="J1" s="295"/>
    </row>
    <row r="2" spans="1:11" s="51" customFormat="1" ht="12.75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</row>
    <row r="3" spans="1:11" s="51" customFormat="1" ht="36" customHeight="1" x14ac:dyDescent="0.2">
      <c r="A3" s="295"/>
      <c r="B3" s="295"/>
      <c r="C3" s="295"/>
      <c r="D3" s="295"/>
      <c r="E3" s="295"/>
      <c r="F3" s="295"/>
      <c r="G3" s="295"/>
      <c r="H3" s="295"/>
      <c r="I3" s="295"/>
      <c r="J3" s="295"/>
    </row>
    <row r="4" spans="1:11" s="141" customFormat="1" ht="12.75" x14ac:dyDescent="0.2">
      <c r="B4" s="221"/>
      <c r="C4" s="221"/>
      <c r="D4" s="221"/>
      <c r="E4" s="221"/>
      <c r="F4" s="221"/>
      <c r="G4" s="221"/>
      <c r="H4" s="221"/>
      <c r="I4" s="221"/>
      <c r="J4" s="221"/>
    </row>
    <row r="5" spans="1:11" s="141" customFormat="1" ht="12.75" x14ac:dyDescent="0.2">
      <c r="A5" s="298" t="s">
        <v>178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s="222" customFormat="1" x14ac:dyDescent="0.2">
      <c r="B6" s="296"/>
      <c r="C6" s="296"/>
      <c r="D6" s="296"/>
      <c r="E6" s="296"/>
      <c r="F6" s="296"/>
      <c r="G6" s="296"/>
      <c r="H6" s="296"/>
      <c r="I6" s="296"/>
    </row>
    <row r="7" spans="1:11" ht="24" x14ac:dyDescent="0.2">
      <c r="A7" s="223"/>
      <c r="B7" s="224" t="s">
        <v>31</v>
      </c>
      <c r="C7" s="39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 t="s">
        <v>37</v>
      </c>
      <c r="I7" s="39" t="s">
        <v>38</v>
      </c>
      <c r="J7" s="39" t="s">
        <v>39</v>
      </c>
      <c r="K7" s="39" t="s">
        <v>40</v>
      </c>
    </row>
    <row r="8" spans="1:11" ht="36" x14ac:dyDescent="0.2">
      <c r="A8" s="46">
        <v>1</v>
      </c>
      <c r="B8" s="40" t="s">
        <v>41</v>
      </c>
      <c r="C8" s="40" t="s">
        <v>42</v>
      </c>
      <c r="D8" s="41"/>
      <c r="E8" s="42" t="s">
        <v>43</v>
      </c>
      <c r="F8" s="42" t="s">
        <v>44</v>
      </c>
      <c r="G8" s="42" t="s">
        <v>45</v>
      </c>
      <c r="H8" s="43">
        <v>1500</v>
      </c>
      <c r="I8" s="118" t="s">
        <v>46</v>
      </c>
      <c r="J8" s="149">
        <v>0</v>
      </c>
      <c r="K8" s="149">
        <f>H8/$H$29*100</f>
        <v>0.10252792860775276</v>
      </c>
    </row>
    <row r="9" spans="1:11" ht="72" x14ac:dyDescent="0.2">
      <c r="A9" s="46">
        <v>2</v>
      </c>
      <c r="B9" s="40" t="s">
        <v>41</v>
      </c>
      <c r="C9" s="40" t="s">
        <v>42</v>
      </c>
      <c r="D9" s="41"/>
      <c r="E9" s="42" t="s">
        <v>47</v>
      </c>
      <c r="F9" s="42" t="s">
        <v>48</v>
      </c>
      <c r="G9" s="42" t="s">
        <v>49</v>
      </c>
      <c r="H9" s="43">
        <v>15000</v>
      </c>
      <c r="I9" s="118" t="s">
        <v>46</v>
      </c>
      <c r="J9" s="149">
        <v>0</v>
      </c>
      <c r="K9" s="149">
        <f t="shared" ref="K9:K26" si="0">H9/$H$29*100</f>
        <v>1.0252792860775275</v>
      </c>
    </row>
    <row r="10" spans="1:11" ht="36" x14ac:dyDescent="0.2">
      <c r="A10" s="46">
        <v>3</v>
      </c>
      <c r="B10" s="40" t="s">
        <v>41</v>
      </c>
      <c r="C10" s="40" t="s">
        <v>42</v>
      </c>
      <c r="D10" s="41"/>
      <c r="E10" s="42" t="s">
        <v>50</v>
      </c>
      <c r="F10" s="42" t="s">
        <v>51</v>
      </c>
      <c r="G10" s="42" t="s">
        <v>52</v>
      </c>
      <c r="H10" s="44">
        <v>800</v>
      </c>
      <c r="I10" s="118" t="s">
        <v>46</v>
      </c>
      <c r="J10" s="149">
        <v>0</v>
      </c>
      <c r="K10" s="149">
        <f t="shared" si="0"/>
        <v>5.4681561924134807E-2</v>
      </c>
    </row>
    <row r="11" spans="1:11" ht="108" x14ac:dyDescent="0.2">
      <c r="A11" s="46">
        <v>4</v>
      </c>
      <c r="B11" s="40" t="s">
        <v>41</v>
      </c>
      <c r="C11" s="40" t="s">
        <v>42</v>
      </c>
      <c r="D11" s="41"/>
      <c r="E11" s="42" t="s">
        <v>53</v>
      </c>
      <c r="F11" s="42" t="s">
        <v>54</v>
      </c>
      <c r="G11" s="42" t="s">
        <v>55</v>
      </c>
      <c r="H11" s="43">
        <v>35000</v>
      </c>
      <c r="I11" s="118" t="s">
        <v>46</v>
      </c>
      <c r="J11" s="149">
        <v>0</v>
      </c>
      <c r="K11" s="149">
        <f t="shared" si="0"/>
        <v>2.3923183341808976</v>
      </c>
    </row>
    <row r="12" spans="1:11" ht="72" x14ac:dyDescent="0.2">
      <c r="A12" s="46">
        <v>5</v>
      </c>
      <c r="B12" s="40" t="s">
        <v>41</v>
      </c>
      <c r="C12" s="40" t="s">
        <v>56</v>
      </c>
      <c r="D12" s="41"/>
      <c r="E12" s="42" t="s">
        <v>57</v>
      </c>
      <c r="F12" s="42" t="s">
        <v>58</v>
      </c>
      <c r="G12" s="42" t="s">
        <v>59</v>
      </c>
      <c r="H12" s="43">
        <v>1000</v>
      </c>
      <c r="I12" s="118" t="s">
        <v>46</v>
      </c>
      <c r="J12" s="149">
        <v>0</v>
      </c>
      <c r="K12" s="149">
        <f t="shared" si="0"/>
        <v>6.8351952405168503E-2</v>
      </c>
    </row>
    <row r="13" spans="1:11" ht="108" x14ac:dyDescent="0.2">
      <c r="A13" s="46">
        <v>6</v>
      </c>
      <c r="B13" s="40" t="s">
        <v>41</v>
      </c>
      <c r="C13" s="40" t="s">
        <v>42</v>
      </c>
      <c r="D13" s="41"/>
      <c r="E13" s="42" t="s">
        <v>60</v>
      </c>
      <c r="F13" s="42" t="s">
        <v>61</v>
      </c>
      <c r="G13" s="42" t="s">
        <v>62</v>
      </c>
      <c r="H13" s="43">
        <v>12000</v>
      </c>
      <c r="I13" s="118" t="s">
        <v>46</v>
      </c>
      <c r="J13" s="149">
        <v>0</v>
      </c>
      <c r="K13" s="149">
        <f t="shared" si="0"/>
        <v>0.82022342886202204</v>
      </c>
    </row>
    <row r="14" spans="1:11" ht="36" x14ac:dyDescent="0.2">
      <c r="A14" s="46">
        <v>7</v>
      </c>
      <c r="B14" s="40" t="s">
        <v>41</v>
      </c>
      <c r="C14" s="40" t="s">
        <v>42</v>
      </c>
      <c r="D14" s="41"/>
      <c r="E14" s="42" t="s">
        <v>63</v>
      </c>
      <c r="F14" s="42" t="s">
        <v>64</v>
      </c>
      <c r="G14" s="150" t="s">
        <v>65</v>
      </c>
      <c r="H14" s="151">
        <v>7200</v>
      </c>
      <c r="I14" s="152" t="s">
        <v>46</v>
      </c>
      <c r="J14" s="149">
        <v>0</v>
      </c>
      <c r="K14" s="149">
        <f t="shared" si="0"/>
        <v>0.49213405731721321</v>
      </c>
    </row>
    <row r="15" spans="1:11" ht="48" x14ac:dyDescent="0.2">
      <c r="A15" s="46">
        <v>8</v>
      </c>
      <c r="B15" s="40" t="s">
        <v>66</v>
      </c>
      <c r="C15" s="40" t="s">
        <v>42</v>
      </c>
      <c r="D15" s="41"/>
      <c r="E15" s="42" t="s">
        <v>67</v>
      </c>
      <c r="F15" s="42" t="s">
        <v>68</v>
      </c>
      <c r="G15" s="42" t="s">
        <v>69</v>
      </c>
      <c r="H15" s="43">
        <v>1500</v>
      </c>
      <c r="I15" s="118" t="s">
        <v>46</v>
      </c>
      <c r="J15" s="149">
        <v>0</v>
      </c>
      <c r="K15" s="149">
        <f t="shared" si="0"/>
        <v>0.10252792860775276</v>
      </c>
    </row>
    <row r="16" spans="1:11" ht="60" x14ac:dyDescent="0.2">
      <c r="A16" s="46">
        <v>9</v>
      </c>
      <c r="B16" s="40" t="s">
        <v>70</v>
      </c>
      <c r="C16" s="40" t="s">
        <v>42</v>
      </c>
      <c r="D16" s="41"/>
      <c r="E16" s="42" t="s">
        <v>71</v>
      </c>
      <c r="F16" s="42" t="s">
        <v>72</v>
      </c>
      <c r="G16" s="153" t="s">
        <v>73</v>
      </c>
      <c r="H16" s="43">
        <v>1500</v>
      </c>
      <c r="I16" s="118" t="s">
        <v>46</v>
      </c>
      <c r="J16" s="154">
        <v>0</v>
      </c>
      <c r="K16" s="149">
        <f t="shared" si="0"/>
        <v>0.10252792860775276</v>
      </c>
    </row>
    <row r="17" spans="1:11" ht="60" x14ac:dyDescent="0.2">
      <c r="A17" s="46">
        <v>10</v>
      </c>
      <c r="B17" s="40" t="s">
        <v>70</v>
      </c>
      <c r="C17" s="40" t="s">
        <v>42</v>
      </c>
      <c r="D17" s="41"/>
      <c r="E17" s="42" t="s">
        <v>74</v>
      </c>
      <c r="F17" s="42" t="s">
        <v>75</v>
      </c>
      <c r="G17" s="155" t="s">
        <v>76</v>
      </c>
      <c r="H17" s="43">
        <v>6000</v>
      </c>
      <c r="I17" s="118" t="s">
        <v>46</v>
      </c>
      <c r="J17" s="154">
        <v>0</v>
      </c>
      <c r="K17" s="149">
        <f t="shared" si="0"/>
        <v>0.41011171443101102</v>
      </c>
    </row>
    <row r="18" spans="1:11" ht="276" x14ac:dyDescent="0.2">
      <c r="A18" s="46">
        <v>11</v>
      </c>
      <c r="B18" s="40" t="s">
        <v>70</v>
      </c>
      <c r="C18" s="40" t="s">
        <v>42</v>
      </c>
      <c r="D18" s="41"/>
      <c r="E18" s="42" t="s">
        <v>77</v>
      </c>
      <c r="F18" s="42" t="s">
        <v>78</v>
      </c>
      <c r="G18" s="44" t="s">
        <v>79</v>
      </c>
      <c r="H18" s="43">
        <v>2000</v>
      </c>
      <c r="I18" s="118" t="s">
        <v>46</v>
      </c>
      <c r="J18" s="154">
        <v>0</v>
      </c>
      <c r="K18" s="149">
        <f t="shared" si="0"/>
        <v>0.13670390481033701</v>
      </c>
    </row>
    <row r="19" spans="1:11" ht="96" x14ac:dyDescent="0.2">
      <c r="A19" s="46">
        <v>12</v>
      </c>
      <c r="B19" s="40" t="s">
        <v>70</v>
      </c>
      <c r="C19" s="40" t="s">
        <v>42</v>
      </c>
      <c r="D19" s="41"/>
      <c r="E19" s="42" t="s">
        <v>80</v>
      </c>
      <c r="F19" s="42" t="s">
        <v>81</v>
      </c>
      <c r="G19" s="42" t="s">
        <v>82</v>
      </c>
      <c r="H19" s="42">
        <v>500</v>
      </c>
      <c r="I19" s="118" t="s">
        <v>46</v>
      </c>
      <c r="J19" s="149">
        <v>0</v>
      </c>
      <c r="K19" s="149">
        <f t="shared" si="0"/>
        <v>3.4175976202584252E-2</v>
      </c>
    </row>
    <row r="20" spans="1:11" ht="36" x14ac:dyDescent="0.2">
      <c r="A20" s="46">
        <v>13</v>
      </c>
      <c r="B20" s="40" t="s">
        <v>83</v>
      </c>
      <c r="C20" s="40" t="s">
        <v>42</v>
      </c>
      <c r="D20" s="41"/>
      <c r="E20" s="42" t="s">
        <v>84</v>
      </c>
      <c r="F20" s="42" t="s">
        <v>85</v>
      </c>
      <c r="G20" s="42" t="s">
        <v>52</v>
      </c>
      <c r="H20" s="49">
        <v>25000</v>
      </c>
      <c r="I20" s="118" t="s">
        <v>46</v>
      </c>
      <c r="J20" s="149">
        <v>0</v>
      </c>
      <c r="K20" s="149">
        <f t="shared" si="0"/>
        <v>1.7087988101292126</v>
      </c>
    </row>
    <row r="21" spans="1:11" ht="48" x14ac:dyDescent="0.2">
      <c r="A21" s="46">
        <v>14</v>
      </c>
      <c r="B21" s="40" t="s">
        <v>83</v>
      </c>
      <c r="C21" s="40" t="s">
        <v>42</v>
      </c>
      <c r="D21" s="41"/>
      <c r="E21" s="42" t="s">
        <v>86</v>
      </c>
      <c r="F21" s="42" t="s">
        <v>87</v>
      </c>
      <c r="G21" s="42" t="s">
        <v>88</v>
      </c>
      <c r="H21" s="49">
        <v>35000</v>
      </c>
      <c r="I21" s="118" t="s">
        <v>46</v>
      </c>
      <c r="J21" s="149">
        <v>0</v>
      </c>
      <c r="K21" s="149">
        <f t="shared" si="0"/>
        <v>2.3923183341808976</v>
      </c>
    </row>
    <row r="22" spans="1:11" ht="24" x14ac:dyDescent="0.2">
      <c r="A22" s="46">
        <v>15</v>
      </c>
      <c r="B22" s="40" t="s">
        <v>89</v>
      </c>
      <c r="C22" s="40" t="s">
        <v>56</v>
      </c>
      <c r="D22" s="40" t="s">
        <v>100</v>
      </c>
      <c r="E22" s="42" t="s">
        <v>90</v>
      </c>
      <c r="F22" s="42" t="s">
        <v>91</v>
      </c>
      <c r="G22" s="42" t="s">
        <v>92</v>
      </c>
      <c r="H22" s="49">
        <v>26302</v>
      </c>
      <c r="I22" s="117">
        <v>26302</v>
      </c>
      <c r="J22" s="149">
        <v>100</v>
      </c>
      <c r="K22" s="149">
        <f t="shared" si="0"/>
        <v>1.7977930521607419</v>
      </c>
    </row>
    <row r="23" spans="1:11" ht="48" x14ac:dyDescent="0.2">
      <c r="A23" s="46">
        <v>16</v>
      </c>
      <c r="B23" s="40" t="s">
        <v>93</v>
      </c>
      <c r="C23" s="40" t="s">
        <v>56</v>
      </c>
      <c r="D23" s="41"/>
      <c r="E23" s="42" t="s">
        <v>94</v>
      </c>
      <c r="F23" s="42" t="s">
        <v>95</v>
      </c>
      <c r="G23" s="42" t="s">
        <v>96</v>
      </c>
      <c r="H23" s="49">
        <v>30000</v>
      </c>
      <c r="I23" s="118" t="s">
        <v>46</v>
      </c>
      <c r="J23" s="149">
        <v>0</v>
      </c>
      <c r="K23" s="149">
        <f t="shared" si="0"/>
        <v>2.050558572155055</v>
      </c>
    </row>
    <row r="24" spans="1:11" ht="36" x14ac:dyDescent="0.2">
      <c r="A24" s="46">
        <v>17</v>
      </c>
      <c r="B24" s="40" t="s">
        <v>93</v>
      </c>
      <c r="C24" s="40" t="s">
        <v>56</v>
      </c>
      <c r="D24" s="41"/>
      <c r="E24" s="42" t="s">
        <v>97</v>
      </c>
      <c r="F24" s="42" t="s">
        <v>98</v>
      </c>
      <c r="G24" s="156" t="s">
        <v>99</v>
      </c>
      <c r="H24" s="49">
        <v>192280</v>
      </c>
      <c r="I24" s="118" t="s">
        <v>46</v>
      </c>
      <c r="J24" s="149">
        <v>0</v>
      </c>
      <c r="K24" s="149">
        <f t="shared" si="0"/>
        <v>13.1427134084658</v>
      </c>
    </row>
    <row r="25" spans="1:11" ht="60" x14ac:dyDescent="0.2">
      <c r="A25" s="46">
        <v>18</v>
      </c>
      <c r="B25" s="40" t="s">
        <v>93</v>
      </c>
      <c r="C25" s="40" t="s">
        <v>56</v>
      </c>
      <c r="D25" s="40" t="s">
        <v>100</v>
      </c>
      <c r="E25" s="42" t="s">
        <v>101</v>
      </c>
      <c r="F25" s="42" t="s">
        <v>98</v>
      </c>
      <c r="G25" s="42" t="s">
        <v>102</v>
      </c>
      <c r="H25" s="49">
        <v>433858</v>
      </c>
      <c r="I25" s="117">
        <v>161750</v>
      </c>
      <c r="J25" s="149">
        <v>37.299999999999997</v>
      </c>
      <c r="K25" s="149">
        <f t="shared" si="0"/>
        <v>29.655041366601598</v>
      </c>
    </row>
    <row r="26" spans="1:11" ht="48" x14ac:dyDescent="0.2">
      <c r="A26" s="46">
        <v>19</v>
      </c>
      <c r="B26" s="40" t="s">
        <v>93</v>
      </c>
      <c r="C26" s="40" t="s">
        <v>42</v>
      </c>
      <c r="D26" s="41"/>
      <c r="E26" s="42" t="s">
        <v>103</v>
      </c>
      <c r="F26" s="42" t="s">
        <v>104</v>
      </c>
      <c r="G26" s="42" t="s">
        <v>105</v>
      </c>
      <c r="H26" s="49">
        <v>596111</v>
      </c>
      <c r="I26" s="118" t="s">
        <v>46</v>
      </c>
      <c r="J26" s="149">
        <v>0</v>
      </c>
      <c r="K26" s="149">
        <f t="shared" si="0"/>
        <v>40.745350700197406</v>
      </c>
    </row>
    <row r="27" spans="1:11" ht="36" x14ac:dyDescent="0.2">
      <c r="A27" s="120">
        <v>20</v>
      </c>
      <c r="B27" s="40" t="s">
        <v>89</v>
      </c>
      <c r="C27" s="40" t="s">
        <v>56</v>
      </c>
      <c r="D27" s="40" t="s">
        <v>100</v>
      </c>
      <c r="E27" s="42" t="s">
        <v>108</v>
      </c>
      <c r="F27" s="42" t="s">
        <v>109</v>
      </c>
      <c r="G27" s="42" t="s">
        <v>110</v>
      </c>
      <c r="H27" s="49">
        <v>40465</v>
      </c>
      <c r="I27" s="117">
        <v>40465</v>
      </c>
      <c r="J27" s="149">
        <v>100</v>
      </c>
      <c r="K27" s="149">
        <f>H27/$H$29*100</f>
        <v>2.7658617540751433</v>
      </c>
    </row>
    <row r="28" spans="1:11" x14ac:dyDescent="0.2">
      <c r="B28" s="40"/>
      <c r="C28" s="40"/>
      <c r="D28" s="40"/>
      <c r="E28" s="47"/>
      <c r="F28" s="47"/>
      <c r="G28" s="47"/>
      <c r="H28" s="48"/>
      <c r="I28" s="118"/>
      <c r="J28" s="45"/>
      <c r="K28" s="45"/>
    </row>
    <row r="29" spans="1:11" x14ac:dyDescent="0.2">
      <c r="B29" s="297" t="s">
        <v>106</v>
      </c>
      <c r="C29" s="297"/>
      <c r="D29" s="297"/>
      <c r="E29" s="297"/>
      <c r="F29" s="297"/>
      <c r="G29" s="297"/>
      <c r="H29" s="148">
        <f>SUM(H8:H27)</f>
        <v>1463016</v>
      </c>
      <c r="I29" s="148">
        <f>SUM(I8:I27)</f>
        <v>228517</v>
      </c>
      <c r="J29" s="147">
        <v>15.6</v>
      </c>
      <c r="K29" s="147">
        <f>SUM(K8:K27)</f>
        <v>100.00000000000001</v>
      </c>
    </row>
    <row r="31" spans="1:11" x14ac:dyDescent="0.2">
      <c r="E31" s="38"/>
      <c r="F31" s="38"/>
    </row>
  </sheetData>
  <mergeCells count="4">
    <mergeCell ref="A1:J3"/>
    <mergeCell ref="B6:I6"/>
    <mergeCell ref="B29:G29"/>
    <mergeCell ref="A5:K5"/>
  </mergeCells>
  <pageMargins left="0.31496062992125984" right="0.31496062992125984" top="0.59055118110236227" bottom="0.59055118110236227" header="0.31496062992125984" footer="0.31496062992125984"/>
  <pageSetup paperSize="9" scale="65" orientation="landscape" r:id="rId1"/>
  <rowBreaks count="1" manualBreakCount="1">
    <brk id="16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G20" sqref="G20"/>
    </sheetView>
  </sheetViews>
  <sheetFormatPr defaultColWidth="23.28515625" defaultRowHeight="15.75" x14ac:dyDescent="0.25"/>
  <cols>
    <col min="1" max="1" width="2.5703125" style="260" bestFit="1" customWidth="1"/>
    <col min="2" max="2" width="47.85546875" style="233" bestFit="1" customWidth="1"/>
    <col min="3" max="3" width="10.7109375" style="233" customWidth="1"/>
    <col min="4" max="4" width="15.7109375" style="251" customWidth="1"/>
    <col min="5" max="5" width="10.7109375" style="251" customWidth="1"/>
    <col min="6" max="6" width="15.7109375" style="233" customWidth="1"/>
    <col min="7" max="7" width="10.7109375" style="233" customWidth="1"/>
    <col min="8" max="8" width="15.7109375" style="252" customWidth="1"/>
    <col min="9" max="9" width="10.7109375" style="252" customWidth="1"/>
    <col min="10" max="16384" width="23.28515625" style="233"/>
  </cols>
  <sheetData>
    <row r="1" spans="1:10" s="53" customFormat="1" x14ac:dyDescent="0.25">
      <c r="A1" s="299"/>
      <c r="B1" s="299"/>
      <c r="C1" s="299"/>
      <c r="D1" s="299"/>
      <c r="E1" s="299"/>
      <c r="F1" s="299"/>
      <c r="G1" s="299"/>
      <c r="H1" s="299"/>
      <c r="I1" s="226"/>
      <c r="J1" s="61"/>
    </row>
    <row r="2" spans="1:10" s="53" customFormat="1" x14ac:dyDescent="0.25">
      <c r="A2" s="299"/>
      <c r="B2" s="299"/>
      <c r="C2" s="299"/>
      <c r="D2" s="299"/>
      <c r="E2" s="299"/>
      <c r="F2" s="299"/>
      <c r="G2" s="299"/>
      <c r="H2" s="299"/>
      <c r="I2" s="226"/>
      <c r="J2" s="61"/>
    </row>
    <row r="3" spans="1:10" s="61" customFormat="1" ht="36" customHeight="1" x14ac:dyDescent="0.25">
      <c r="A3" s="299"/>
      <c r="B3" s="299"/>
      <c r="C3" s="299"/>
      <c r="D3" s="299"/>
      <c r="E3" s="299"/>
      <c r="F3" s="299"/>
      <c r="G3" s="299"/>
      <c r="H3" s="299"/>
      <c r="I3" s="226"/>
    </row>
    <row r="4" spans="1:10" s="63" customFormat="1" x14ac:dyDescent="0.25">
      <c r="A4" s="254"/>
      <c r="B4" s="227"/>
      <c r="C4" s="227"/>
      <c r="D4" s="227"/>
      <c r="E4" s="227"/>
      <c r="F4" s="227"/>
      <c r="G4" s="227"/>
      <c r="H4" s="227"/>
      <c r="I4" s="227"/>
    </row>
    <row r="5" spans="1:10" s="228" customFormat="1" x14ac:dyDescent="0.25">
      <c r="A5" s="300" t="s">
        <v>183</v>
      </c>
      <c r="B5" s="300"/>
      <c r="C5" s="300"/>
      <c r="D5" s="300"/>
      <c r="E5" s="300"/>
      <c r="F5" s="300"/>
      <c r="G5" s="300"/>
      <c r="H5" s="300"/>
      <c r="I5" s="300"/>
      <c r="J5" s="63"/>
    </row>
    <row r="6" spans="1:10" s="229" customFormat="1" x14ac:dyDescent="0.25">
      <c r="A6" s="255"/>
      <c r="B6" s="301"/>
      <c r="C6" s="301"/>
      <c r="D6" s="301"/>
      <c r="E6" s="301"/>
      <c r="F6" s="301"/>
      <c r="G6" s="301"/>
      <c r="H6" s="301"/>
      <c r="I6" s="230"/>
    </row>
    <row r="7" spans="1:10" x14ac:dyDescent="0.2">
      <c r="A7" s="256"/>
      <c r="B7" s="302" t="s">
        <v>31</v>
      </c>
      <c r="C7" s="303" t="s">
        <v>159</v>
      </c>
      <c r="D7" s="303"/>
      <c r="E7" s="303" t="s">
        <v>160</v>
      </c>
      <c r="F7" s="303"/>
      <c r="G7" s="303" t="s">
        <v>111</v>
      </c>
      <c r="H7" s="303"/>
      <c r="I7" s="231"/>
      <c r="J7" s="232"/>
    </row>
    <row r="8" spans="1:10" x14ac:dyDescent="0.2">
      <c r="A8" s="257"/>
      <c r="B8" s="302"/>
      <c r="C8" s="234" t="s">
        <v>179</v>
      </c>
      <c r="D8" s="234" t="s">
        <v>180</v>
      </c>
      <c r="E8" s="234" t="s">
        <v>179</v>
      </c>
      <c r="F8" s="234" t="s">
        <v>180</v>
      </c>
      <c r="G8" s="234" t="s">
        <v>181</v>
      </c>
      <c r="H8" s="234" t="s">
        <v>180</v>
      </c>
      <c r="I8" s="234" t="s">
        <v>40</v>
      </c>
      <c r="J8" s="232"/>
    </row>
    <row r="9" spans="1:10" x14ac:dyDescent="0.2">
      <c r="A9" s="258">
        <v>1</v>
      </c>
      <c r="B9" s="253" t="s">
        <v>41</v>
      </c>
      <c r="C9" s="235">
        <v>6</v>
      </c>
      <c r="D9" s="236">
        <v>71500</v>
      </c>
      <c r="E9" s="237">
        <v>1</v>
      </c>
      <c r="F9" s="236">
        <v>1000</v>
      </c>
      <c r="G9" s="238">
        <v>7</v>
      </c>
      <c r="H9" s="239">
        <f>D9+F9</f>
        <v>72500</v>
      </c>
      <c r="I9" s="240">
        <f>H9/$H$15*100</f>
        <v>4.9555165493747166</v>
      </c>
      <c r="J9" s="232"/>
    </row>
    <row r="10" spans="1:10" x14ac:dyDescent="0.2">
      <c r="A10" s="261">
        <v>2</v>
      </c>
      <c r="B10" s="262" t="s">
        <v>66</v>
      </c>
      <c r="C10" s="263">
        <v>1</v>
      </c>
      <c r="D10" s="264">
        <v>1500</v>
      </c>
      <c r="E10" s="265">
        <v>0</v>
      </c>
      <c r="F10" s="266">
        <v>0</v>
      </c>
      <c r="G10" s="267">
        <v>1</v>
      </c>
      <c r="H10" s="268">
        <f t="shared" ref="H10:H14" si="0">D10+F10</f>
        <v>1500</v>
      </c>
      <c r="I10" s="269">
        <f t="shared" ref="I10:I14" si="1">H10/$H$15*100</f>
        <v>0.10252792860775276</v>
      </c>
      <c r="J10" s="232"/>
    </row>
    <row r="11" spans="1:10" x14ac:dyDescent="0.2">
      <c r="A11" s="258">
        <v>3</v>
      </c>
      <c r="B11" s="253" t="s">
        <v>83</v>
      </c>
      <c r="C11" s="235">
        <v>4</v>
      </c>
      <c r="D11" s="236">
        <v>10000</v>
      </c>
      <c r="E11" s="237">
        <v>0</v>
      </c>
      <c r="F11" s="241">
        <v>0</v>
      </c>
      <c r="G11" s="238">
        <v>4</v>
      </c>
      <c r="H11" s="239">
        <f t="shared" si="0"/>
        <v>10000</v>
      </c>
      <c r="I11" s="240">
        <f t="shared" si="1"/>
        <v>0.68351952405168503</v>
      </c>
      <c r="J11" s="232"/>
    </row>
    <row r="12" spans="1:10" x14ac:dyDescent="0.25">
      <c r="A12" s="261">
        <v>4</v>
      </c>
      <c r="B12" s="270" t="s">
        <v>182</v>
      </c>
      <c r="C12" s="263">
        <v>2</v>
      </c>
      <c r="D12" s="264">
        <v>60000</v>
      </c>
      <c r="E12" s="265">
        <v>0</v>
      </c>
      <c r="F12" s="266">
        <v>0</v>
      </c>
      <c r="G12" s="267">
        <v>2</v>
      </c>
      <c r="H12" s="268">
        <f t="shared" si="0"/>
        <v>60000</v>
      </c>
      <c r="I12" s="269">
        <f t="shared" si="1"/>
        <v>4.10111714431011</v>
      </c>
      <c r="J12" s="232"/>
    </row>
    <row r="13" spans="1:10" x14ac:dyDescent="0.2">
      <c r="A13" s="258">
        <v>5</v>
      </c>
      <c r="B13" s="253" t="s">
        <v>89</v>
      </c>
      <c r="C13" s="235">
        <v>0</v>
      </c>
      <c r="D13" s="241">
        <v>0</v>
      </c>
      <c r="E13" s="237">
        <v>1</v>
      </c>
      <c r="F13" s="236">
        <v>26302</v>
      </c>
      <c r="G13" s="238">
        <v>1</v>
      </c>
      <c r="H13" s="239">
        <f t="shared" si="0"/>
        <v>26302</v>
      </c>
      <c r="I13" s="240">
        <f t="shared" si="1"/>
        <v>1.7977930521607419</v>
      </c>
      <c r="J13" s="232"/>
    </row>
    <row r="14" spans="1:10" x14ac:dyDescent="0.2">
      <c r="A14" s="261">
        <v>6</v>
      </c>
      <c r="B14" s="262" t="s">
        <v>93</v>
      </c>
      <c r="C14" s="263">
        <v>1</v>
      </c>
      <c r="D14" s="264">
        <v>596111</v>
      </c>
      <c r="E14" s="265">
        <v>4</v>
      </c>
      <c r="F14" s="264">
        <v>696603</v>
      </c>
      <c r="G14" s="267">
        <v>5</v>
      </c>
      <c r="H14" s="268">
        <f t="shared" si="0"/>
        <v>1292714</v>
      </c>
      <c r="I14" s="269">
        <f t="shared" si="1"/>
        <v>88.359525801494996</v>
      </c>
      <c r="J14" s="232"/>
    </row>
    <row r="15" spans="1:10" x14ac:dyDescent="0.25">
      <c r="A15" s="259"/>
      <c r="B15" s="242" t="s">
        <v>106</v>
      </c>
      <c r="C15" s="243">
        <f>SUM(C9:C14)</f>
        <v>14</v>
      </c>
      <c r="D15" s="244">
        <f>SUM(D9:D14)</f>
        <v>739111</v>
      </c>
      <c r="E15" s="243">
        <f t="shared" ref="E15:I15" si="2">SUM(E9:E14)</f>
        <v>6</v>
      </c>
      <c r="F15" s="244">
        <f t="shared" si="2"/>
        <v>723905</v>
      </c>
      <c r="G15" s="245">
        <f t="shared" si="2"/>
        <v>20</v>
      </c>
      <c r="H15" s="246">
        <f t="shared" si="2"/>
        <v>1463016</v>
      </c>
      <c r="I15" s="247">
        <f t="shared" si="2"/>
        <v>100</v>
      </c>
      <c r="J15" s="232"/>
    </row>
    <row r="16" spans="1:10" s="232" customFormat="1" x14ac:dyDescent="0.25">
      <c r="A16" s="259"/>
      <c r="C16" s="248"/>
      <c r="D16" s="249"/>
      <c r="E16" s="249"/>
      <c r="H16" s="250"/>
      <c r="I16" s="250"/>
    </row>
    <row r="17" spans="1:9" s="232" customFormat="1" x14ac:dyDescent="0.25">
      <c r="A17" s="259"/>
      <c r="H17" s="250"/>
      <c r="I17" s="250"/>
    </row>
    <row r="18" spans="1:9" s="232" customFormat="1" x14ac:dyDescent="0.25">
      <c r="A18" s="259"/>
      <c r="D18" s="249"/>
      <c r="E18" s="249"/>
      <c r="H18" s="250"/>
      <c r="I18" s="250"/>
    </row>
    <row r="19" spans="1:9" s="232" customFormat="1" x14ac:dyDescent="0.25">
      <c r="A19" s="259"/>
      <c r="D19" s="249"/>
      <c r="E19" s="249"/>
      <c r="H19" s="250"/>
      <c r="I19" s="250"/>
    </row>
    <row r="20" spans="1:9" s="232" customFormat="1" x14ac:dyDescent="0.25">
      <c r="A20" s="259"/>
      <c r="D20" s="249"/>
      <c r="E20" s="249"/>
      <c r="H20" s="250"/>
      <c r="I20" s="250"/>
    </row>
    <row r="21" spans="1:9" s="232" customFormat="1" x14ac:dyDescent="0.25">
      <c r="A21" s="259"/>
      <c r="D21" s="249"/>
      <c r="E21" s="249"/>
      <c r="H21" s="250"/>
      <c r="I21" s="250"/>
    </row>
  </sheetData>
  <mergeCells count="7">
    <mergeCell ref="A1:H3"/>
    <mergeCell ref="A5:I5"/>
    <mergeCell ref="B6:H6"/>
    <mergeCell ref="B7:B8"/>
    <mergeCell ref="C7:D7"/>
    <mergeCell ref="E7:F7"/>
    <mergeCell ref="G7:H7"/>
  </mergeCells>
  <pageMargins left="0.51181102362204722" right="0.51181102362204722" top="0.78740157480314965" bottom="0.78740157480314965" header="0.31496062992125984" footer="0.31496062992125984"/>
  <pageSetup paperSize="9" scale="96" orientation="landscape" r:id="rId1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J20" sqref="J20"/>
    </sheetView>
  </sheetViews>
  <sheetFormatPr defaultColWidth="23.28515625" defaultRowHeight="12.75" x14ac:dyDescent="0.2"/>
  <cols>
    <col min="1" max="1" width="3" style="124" bestFit="1" customWidth="1"/>
    <col min="2" max="2" width="39.140625" style="124" bestFit="1" customWidth="1"/>
    <col min="3" max="3" width="4" style="124" bestFit="1" customWidth="1"/>
    <col min="4" max="4" width="56.7109375" style="137" bestFit="1" customWidth="1"/>
    <col min="5" max="5" width="7.5703125" style="138" bestFit="1" customWidth="1"/>
    <col min="6" max="6" width="9.5703125" style="138" bestFit="1" customWidth="1"/>
    <col min="7" max="7" width="9.140625" style="138" bestFit="1" customWidth="1"/>
    <col min="8" max="8" width="6.5703125" style="138" customWidth="1"/>
    <col min="9" max="16384" width="23.28515625" style="124"/>
  </cols>
  <sheetData>
    <row r="1" spans="1:9" s="51" customFormat="1" x14ac:dyDescent="0.2">
      <c r="A1" s="293"/>
      <c r="B1" s="293"/>
      <c r="C1" s="293"/>
      <c r="D1" s="293"/>
      <c r="E1" s="293"/>
      <c r="F1" s="293"/>
      <c r="G1" s="293"/>
      <c r="H1" s="140"/>
      <c r="I1" s="141"/>
    </row>
    <row r="2" spans="1:9" s="51" customFormat="1" x14ac:dyDescent="0.2">
      <c r="A2" s="293"/>
      <c r="B2" s="293"/>
      <c r="C2" s="293"/>
      <c r="D2" s="293"/>
      <c r="E2" s="293"/>
      <c r="F2" s="293"/>
      <c r="G2" s="293"/>
      <c r="H2" s="140"/>
      <c r="I2" s="141"/>
    </row>
    <row r="3" spans="1:9" s="51" customFormat="1" x14ac:dyDescent="0.2">
      <c r="A3" s="293"/>
      <c r="B3" s="293"/>
      <c r="C3" s="293"/>
      <c r="D3" s="293"/>
      <c r="E3" s="293"/>
      <c r="F3" s="293"/>
      <c r="G3" s="293"/>
      <c r="H3" s="140"/>
      <c r="I3" s="141"/>
    </row>
    <row r="4" spans="1:9" s="51" customFormat="1" x14ac:dyDescent="0.2">
      <c r="A4" s="291" t="s">
        <v>158</v>
      </c>
      <c r="B4" s="291"/>
      <c r="C4" s="291"/>
      <c r="D4" s="291"/>
      <c r="E4" s="141"/>
      <c r="F4" s="116"/>
      <c r="G4" s="141"/>
      <c r="H4" s="116"/>
      <c r="I4" s="141"/>
    </row>
    <row r="5" spans="1:9" s="51" customFormat="1" x14ac:dyDescent="0.2">
      <c r="A5" s="115"/>
      <c r="B5" s="116"/>
      <c r="C5" s="116"/>
      <c r="D5" s="116"/>
      <c r="E5" s="292" t="s">
        <v>152</v>
      </c>
      <c r="F5" s="292"/>
      <c r="G5" s="292" t="s">
        <v>153</v>
      </c>
      <c r="H5" s="292"/>
    </row>
    <row r="6" spans="1:9" ht="25.5" x14ac:dyDescent="0.2">
      <c r="A6" s="121"/>
      <c r="B6" s="122" t="s">
        <v>31</v>
      </c>
      <c r="C6" s="123" t="s">
        <v>33</v>
      </c>
      <c r="D6" s="123" t="s">
        <v>34</v>
      </c>
      <c r="E6" s="123" t="s">
        <v>159</v>
      </c>
      <c r="F6" s="123" t="s">
        <v>160</v>
      </c>
      <c r="G6" s="123" t="s">
        <v>111</v>
      </c>
      <c r="H6" s="123" t="s">
        <v>161</v>
      </c>
    </row>
    <row r="7" spans="1:9" x14ac:dyDescent="0.2">
      <c r="A7" s="121">
        <v>1</v>
      </c>
      <c r="B7" s="125" t="s">
        <v>41</v>
      </c>
      <c r="C7" s="127"/>
      <c r="D7" s="128" t="s">
        <v>43</v>
      </c>
      <c r="E7" s="129">
        <v>1500</v>
      </c>
      <c r="F7" s="129"/>
      <c r="G7" s="129">
        <f>E7+F7</f>
        <v>1500</v>
      </c>
      <c r="H7" s="130">
        <v>0.1</v>
      </c>
    </row>
    <row r="8" spans="1:9" x14ac:dyDescent="0.2">
      <c r="A8" s="121">
        <v>2</v>
      </c>
      <c r="B8" s="125" t="s">
        <v>41</v>
      </c>
      <c r="C8" s="127"/>
      <c r="D8" s="128" t="s">
        <v>47</v>
      </c>
      <c r="E8" s="129">
        <v>15000</v>
      </c>
      <c r="F8" s="129"/>
      <c r="G8" s="129">
        <f t="shared" ref="G8:G26" si="0">E8+F8</f>
        <v>15000</v>
      </c>
      <c r="H8" s="130">
        <v>1</v>
      </c>
    </row>
    <row r="9" spans="1:9" x14ac:dyDescent="0.2">
      <c r="A9" s="121">
        <v>3</v>
      </c>
      <c r="B9" s="125" t="s">
        <v>41</v>
      </c>
      <c r="C9" s="127"/>
      <c r="D9" s="128" t="s">
        <v>50</v>
      </c>
      <c r="E9" s="131">
        <v>800</v>
      </c>
      <c r="F9" s="131"/>
      <c r="G9" s="129">
        <f t="shared" si="0"/>
        <v>800</v>
      </c>
      <c r="H9" s="130">
        <v>0.1</v>
      </c>
    </row>
    <row r="10" spans="1:9" x14ac:dyDescent="0.2">
      <c r="A10" s="121">
        <v>4</v>
      </c>
      <c r="B10" s="125" t="s">
        <v>41</v>
      </c>
      <c r="C10" s="127"/>
      <c r="D10" s="128" t="s">
        <v>53</v>
      </c>
      <c r="E10" s="129">
        <v>35000</v>
      </c>
      <c r="F10" s="129"/>
      <c r="G10" s="129">
        <f t="shared" si="0"/>
        <v>35000</v>
      </c>
      <c r="H10" s="130">
        <v>2.4</v>
      </c>
    </row>
    <row r="11" spans="1:9" x14ac:dyDescent="0.2">
      <c r="A11" s="121">
        <v>5</v>
      </c>
      <c r="B11" s="125" t="s">
        <v>41</v>
      </c>
      <c r="C11" s="127"/>
      <c r="D11" s="128" t="s">
        <v>57</v>
      </c>
      <c r="E11" s="129"/>
      <c r="F11" s="129">
        <v>1000</v>
      </c>
      <c r="G11" s="129">
        <f t="shared" si="0"/>
        <v>1000</v>
      </c>
      <c r="H11" s="130">
        <v>0.1</v>
      </c>
    </row>
    <row r="12" spans="1:9" x14ac:dyDescent="0.2">
      <c r="A12" s="121">
        <v>6</v>
      </c>
      <c r="B12" s="125" t="s">
        <v>41</v>
      </c>
      <c r="C12" s="127"/>
      <c r="D12" s="128" t="s">
        <v>60</v>
      </c>
      <c r="E12" s="129">
        <v>12000</v>
      </c>
      <c r="F12" s="129"/>
      <c r="G12" s="129">
        <f t="shared" si="0"/>
        <v>12000</v>
      </c>
      <c r="H12" s="130">
        <v>0.8</v>
      </c>
    </row>
    <row r="13" spans="1:9" x14ac:dyDescent="0.2">
      <c r="A13" s="121">
        <v>7</v>
      </c>
      <c r="B13" s="125" t="s">
        <v>41</v>
      </c>
      <c r="C13" s="127"/>
      <c r="D13" s="128" t="s">
        <v>63</v>
      </c>
      <c r="E13" s="132">
        <v>7200</v>
      </c>
      <c r="F13" s="132"/>
      <c r="G13" s="129">
        <f t="shared" si="0"/>
        <v>7200</v>
      </c>
      <c r="H13" s="130">
        <v>0.5</v>
      </c>
    </row>
    <row r="14" spans="1:9" x14ac:dyDescent="0.2">
      <c r="A14" s="121">
        <v>8</v>
      </c>
      <c r="B14" s="125" t="s">
        <v>66</v>
      </c>
      <c r="C14" s="127"/>
      <c r="D14" s="133" t="s">
        <v>67</v>
      </c>
      <c r="E14" s="134">
        <v>1500</v>
      </c>
      <c r="F14" s="134"/>
      <c r="G14" s="129">
        <f t="shared" si="0"/>
        <v>1500</v>
      </c>
      <c r="H14" s="130">
        <v>0.1</v>
      </c>
    </row>
    <row r="15" spans="1:9" x14ac:dyDescent="0.2">
      <c r="A15" s="121">
        <v>9</v>
      </c>
      <c r="B15" s="125" t="s">
        <v>70</v>
      </c>
      <c r="C15" s="127"/>
      <c r="D15" s="133" t="s">
        <v>71</v>
      </c>
      <c r="E15" s="134">
        <v>1500</v>
      </c>
      <c r="F15" s="134"/>
      <c r="G15" s="129">
        <f t="shared" si="0"/>
        <v>1500</v>
      </c>
      <c r="H15" s="135">
        <v>0.1</v>
      </c>
    </row>
    <row r="16" spans="1:9" s="144" customFormat="1" x14ac:dyDescent="0.2">
      <c r="A16" s="142">
        <v>10</v>
      </c>
      <c r="B16" s="125" t="s">
        <v>70</v>
      </c>
      <c r="C16" s="127"/>
      <c r="D16" s="128" t="s">
        <v>74</v>
      </c>
      <c r="E16" s="129">
        <v>6000</v>
      </c>
      <c r="F16" s="129"/>
      <c r="G16" s="129">
        <f t="shared" si="0"/>
        <v>6000</v>
      </c>
      <c r="H16" s="143">
        <v>0.4</v>
      </c>
    </row>
    <row r="17" spans="1:8" s="144" customFormat="1" x14ac:dyDescent="0.2">
      <c r="A17" s="142">
        <v>11</v>
      </c>
      <c r="B17" s="125" t="s">
        <v>70</v>
      </c>
      <c r="C17" s="127"/>
      <c r="D17" s="128" t="s">
        <v>77</v>
      </c>
      <c r="E17" s="129">
        <v>2000</v>
      </c>
      <c r="F17" s="129"/>
      <c r="G17" s="129">
        <f t="shared" si="0"/>
        <v>2000</v>
      </c>
      <c r="H17" s="143">
        <v>0.1</v>
      </c>
    </row>
    <row r="18" spans="1:8" s="144" customFormat="1" x14ac:dyDescent="0.2">
      <c r="A18" s="142">
        <v>12</v>
      </c>
      <c r="B18" s="125" t="s">
        <v>70</v>
      </c>
      <c r="C18" s="127"/>
      <c r="D18" s="128" t="s">
        <v>80</v>
      </c>
      <c r="E18" s="131">
        <v>500</v>
      </c>
      <c r="F18" s="131"/>
      <c r="G18" s="129">
        <f t="shared" si="0"/>
        <v>500</v>
      </c>
      <c r="H18" s="145">
        <v>0</v>
      </c>
    </row>
    <row r="19" spans="1:8" s="144" customFormat="1" x14ac:dyDescent="0.2">
      <c r="A19" s="142">
        <v>13</v>
      </c>
      <c r="B19" s="125" t="s">
        <v>83</v>
      </c>
      <c r="C19" s="127"/>
      <c r="D19" s="128" t="s">
        <v>84</v>
      </c>
      <c r="E19" s="129">
        <v>25000</v>
      </c>
      <c r="F19" s="129"/>
      <c r="G19" s="129">
        <f t="shared" si="0"/>
        <v>25000</v>
      </c>
      <c r="H19" s="145">
        <v>1.7</v>
      </c>
    </row>
    <row r="20" spans="1:8" s="144" customFormat="1" x14ac:dyDescent="0.2">
      <c r="A20" s="142">
        <v>14</v>
      </c>
      <c r="B20" s="125" t="s">
        <v>83</v>
      </c>
      <c r="C20" s="127"/>
      <c r="D20" s="128" t="s">
        <v>86</v>
      </c>
      <c r="E20" s="129">
        <v>35000</v>
      </c>
      <c r="F20" s="129"/>
      <c r="G20" s="129">
        <f t="shared" si="0"/>
        <v>35000</v>
      </c>
      <c r="H20" s="145">
        <v>2.4</v>
      </c>
    </row>
    <row r="21" spans="1:8" s="144" customFormat="1" x14ac:dyDescent="0.2">
      <c r="A21" s="142">
        <v>15</v>
      </c>
      <c r="B21" s="125" t="s">
        <v>89</v>
      </c>
      <c r="C21" s="126" t="s">
        <v>100</v>
      </c>
      <c r="D21" s="128" t="s">
        <v>90</v>
      </c>
      <c r="E21" s="129"/>
      <c r="F21" s="129">
        <v>26302</v>
      </c>
      <c r="G21" s="129">
        <f t="shared" si="0"/>
        <v>26302</v>
      </c>
      <c r="H21" s="146">
        <v>1.8</v>
      </c>
    </row>
    <row r="22" spans="1:8" s="144" customFormat="1" x14ac:dyDescent="0.2">
      <c r="A22" s="142">
        <v>16</v>
      </c>
      <c r="B22" s="125" t="s">
        <v>93</v>
      </c>
      <c r="C22" s="127"/>
      <c r="D22" s="128" t="s">
        <v>156</v>
      </c>
      <c r="E22" s="129"/>
      <c r="F22" s="129">
        <v>30000</v>
      </c>
      <c r="G22" s="129">
        <f t="shared" si="0"/>
        <v>30000</v>
      </c>
      <c r="H22" s="146">
        <v>2.1</v>
      </c>
    </row>
    <row r="23" spans="1:8" s="144" customFormat="1" x14ac:dyDescent="0.2">
      <c r="A23" s="142">
        <v>17</v>
      </c>
      <c r="B23" s="125" t="s">
        <v>93</v>
      </c>
      <c r="C23" s="127"/>
      <c r="D23" s="128" t="s">
        <v>97</v>
      </c>
      <c r="E23" s="129"/>
      <c r="F23" s="129">
        <v>192280</v>
      </c>
      <c r="G23" s="129">
        <f t="shared" si="0"/>
        <v>192280</v>
      </c>
      <c r="H23" s="146">
        <v>13.1</v>
      </c>
    </row>
    <row r="24" spans="1:8" s="144" customFormat="1" x14ac:dyDescent="0.2">
      <c r="A24" s="142">
        <v>18</v>
      </c>
      <c r="B24" s="125" t="s">
        <v>93</v>
      </c>
      <c r="C24" s="126" t="s">
        <v>100</v>
      </c>
      <c r="D24" s="128" t="s">
        <v>101</v>
      </c>
      <c r="E24" s="129"/>
      <c r="F24" s="129">
        <v>433858</v>
      </c>
      <c r="G24" s="129">
        <f t="shared" si="0"/>
        <v>433858</v>
      </c>
      <c r="H24" s="146">
        <v>29.7</v>
      </c>
    </row>
    <row r="25" spans="1:8" s="144" customFormat="1" x14ac:dyDescent="0.2">
      <c r="A25" s="142">
        <v>19</v>
      </c>
      <c r="B25" s="125" t="s">
        <v>93</v>
      </c>
      <c r="C25" s="127"/>
      <c r="D25" s="128" t="s">
        <v>103</v>
      </c>
      <c r="E25" s="129">
        <v>596111</v>
      </c>
      <c r="F25" s="129"/>
      <c r="G25" s="129">
        <f t="shared" si="0"/>
        <v>596111</v>
      </c>
      <c r="H25" s="146">
        <v>40.700000000000003</v>
      </c>
    </row>
    <row r="26" spans="1:8" s="144" customFormat="1" x14ac:dyDescent="0.2">
      <c r="A26" s="142">
        <v>20</v>
      </c>
      <c r="B26" s="125" t="s">
        <v>93</v>
      </c>
      <c r="C26" s="126" t="s">
        <v>100</v>
      </c>
      <c r="D26" s="128" t="s">
        <v>108</v>
      </c>
      <c r="E26" s="129"/>
      <c r="F26" s="129">
        <v>40465</v>
      </c>
      <c r="G26" s="129">
        <f t="shared" si="0"/>
        <v>40465</v>
      </c>
      <c r="H26" s="146">
        <v>2.8</v>
      </c>
    </row>
    <row r="27" spans="1:8" x14ac:dyDescent="0.2">
      <c r="B27" s="304" t="s">
        <v>106</v>
      </c>
      <c r="C27" s="304"/>
      <c r="D27" s="304"/>
      <c r="E27" s="136">
        <f>SUM(E7:E26)</f>
        <v>739111</v>
      </c>
      <c r="F27" s="136">
        <f>SUM(F7:F26)</f>
        <v>723905</v>
      </c>
      <c r="G27" s="136">
        <f>SUM(G7:G26)</f>
        <v>1463016</v>
      </c>
      <c r="H27" s="139">
        <v>100</v>
      </c>
    </row>
    <row r="28" spans="1:8" x14ac:dyDescent="0.2">
      <c r="B28" s="304" t="s">
        <v>162</v>
      </c>
      <c r="C28" s="304"/>
      <c r="D28" s="304" t="s">
        <v>40</v>
      </c>
      <c r="E28" s="157">
        <v>50.5</v>
      </c>
      <c r="F28" s="157">
        <v>49.5</v>
      </c>
      <c r="G28" s="157">
        <v>100</v>
      </c>
    </row>
    <row r="29" spans="1:8" x14ac:dyDescent="0.2">
      <c r="D29" s="124"/>
    </row>
  </sheetData>
  <mergeCells count="6">
    <mergeCell ref="B28:D28"/>
    <mergeCell ref="A1:G3"/>
    <mergeCell ref="A4:D4"/>
    <mergeCell ref="E5:F5"/>
    <mergeCell ref="G5:H5"/>
    <mergeCell ref="B27:D2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4" zoomScaleNormal="100" zoomScaleSheetLayoutView="100" workbookViewId="0">
      <selection activeCell="G7" sqref="G7:I7"/>
    </sheetView>
  </sheetViews>
  <sheetFormatPr defaultRowHeight="15" x14ac:dyDescent="0.2"/>
  <cols>
    <col min="1" max="1" width="50.5703125" style="53" customWidth="1"/>
    <col min="2" max="2" width="19.7109375" style="53" bestFit="1" customWidth="1"/>
    <col min="3" max="3" width="22.42578125" style="53" bestFit="1" customWidth="1"/>
    <col min="4" max="4" width="13.140625" style="53" customWidth="1"/>
    <col min="5" max="5" width="11.140625" style="53" bestFit="1" customWidth="1"/>
    <col min="6" max="6" width="8.28515625" style="53" customWidth="1"/>
    <col min="7" max="12" width="9.140625" style="61"/>
    <col min="13" max="16384" width="9.140625" style="53"/>
  </cols>
  <sheetData>
    <row r="1" spans="1:12" x14ac:dyDescent="0.2">
      <c r="A1" s="309"/>
      <c r="B1" s="309"/>
      <c r="C1" s="309"/>
      <c r="D1" s="309"/>
      <c r="E1" s="309"/>
      <c r="F1" s="309"/>
    </row>
    <row r="2" spans="1:12" x14ac:dyDescent="0.2">
      <c r="A2" s="309"/>
      <c r="B2" s="309"/>
      <c r="C2" s="309"/>
      <c r="D2" s="309"/>
      <c r="E2" s="309"/>
      <c r="F2" s="309"/>
    </row>
    <row r="3" spans="1:12" x14ac:dyDescent="0.2">
      <c r="A3" s="309"/>
      <c r="B3" s="309"/>
      <c r="C3" s="309"/>
      <c r="D3" s="309"/>
      <c r="E3" s="309"/>
      <c r="F3" s="309"/>
    </row>
    <row r="4" spans="1:12" x14ac:dyDescent="0.2">
      <c r="A4" s="309"/>
      <c r="B4" s="309"/>
      <c r="C4" s="309"/>
      <c r="D4" s="309"/>
      <c r="E4" s="309"/>
      <c r="F4" s="309"/>
    </row>
    <row r="5" spans="1:12" x14ac:dyDescent="0.2">
      <c r="A5" s="309"/>
      <c r="B5" s="309"/>
      <c r="C5" s="309"/>
      <c r="D5" s="309"/>
      <c r="E5" s="309"/>
      <c r="F5" s="309"/>
    </row>
    <row r="6" spans="1:12" s="225" customFormat="1" ht="15.75" x14ac:dyDescent="0.2">
      <c r="A6" s="307" t="s">
        <v>177</v>
      </c>
      <c r="B6" s="307"/>
      <c r="C6" s="307"/>
      <c r="D6" s="307"/>
      <c r="E6" s="307"/>
      <c r="F6" s="307"/>
    </row>
    <row r="7" spans="1:12" ht="15.75" x14ac:dyDescent="0.25">
      <c r="A7" s="308"/>
      <c r="B7" s="308"/>
      <c r="C7" s="308"/>
      <c r="D7" s="308"/>
      <c r="E7" s="308"/>
      <c r="F7" s="308"/>
      <c r="G7" s="310"/>
      <c r="H7" s="310"/>
      <c r="I7" s="310"/>
      <c r="J7" s="54"/>
      <c r="K7" s="305"/>
      <c r="L7" s="305"/>
    </row>
    <row r="8" spans="1:12" ht="15.75" x14ac:dyDescent="0.25">
      <c r="A8" s="313" t="s">
        <v>114</v>
      </c>
      <c r="B8" s="314" t="s">
        <v>115</v>
      </c>
      <c r="C8" s="314" t="s">
        <v>3</v>
      </c>
      <c r="D8" s="311" t="s">
        <v>132</v>
      </c>
      <c r="E8" s="311"/>
      <c r="F8" s="312" t="s">
        <v>133</v>
      </c>
      <c r="G8" s="113"/>
      <c r="H8" s="113"/>
      <c r="I8" s="113"/>
      <c r="J8" s="54"/>
      <c r="K8" s="112"/>
      <c r="L8" s="112"/>
    </row>
    <row r="9" spans="1:12" ht="31.5" x14ac:dyDescent="0.2">
      <c r="A9" s="313"/>
      <c r="B9" s="314"/>
      <c r="C9" s="314"/>
      <c r="D9" s="77" t="s">
        <v>6</v>
      </c>
      <c r="E9" s="114" t="s">
        <v>7</v>
      </c>
      <c r="F9" s="312"/>
      <c r="G9" s="63"/>
    </row>
    <row r="10" spans="1:12" ht="20.100000000000001" customHeight="1" x14ac:dyDescent="0.25">
      <c r="A10" s="57" t="s">
        <v>116</v>
      </c>
      <c r="B10" s="84">
        <v>387391</v>
      </c>
      <c r="C10" s="84">
        <f>SUM(C11:C12)</f>
        <v>450058</v>
      </c>
      <c r="D10" s="82">
        <f>C10-B10</f>
        <v>62667</v>
      </c>
      <c r="E10" s="83">
        <v>16.2</v>
      </c>
      <c r="F10" s="83">
        <v>30.8</v>
      </c>
      <c r="H10" s="74"/>
    </row>
    <row r="11" spans="1:12" s="61" customFormat="1" ht="15.75" x14ac:dyDescent="0.25">
      <c r="A11" s="62" t="s">
        <v>117</v>
      </c>
      <c r="B11" s="65">
        <v>371191</v>
      </c>
      <c r="C11" s="65">
        <v>433858</v>
      </c>
      <c r="D11" s="78">
        <f>C11-B11</f>
        <v>62667</v>
      </c>
      <c r="E11" s="75">
        <v>16.899999999999999</v>
      </c>
      <c r="F11" s="75">
        <v>29.7</v>
      </c>
    </row>
    <row r="12" spans="1:12" s="61" customFormat="1" ht="15.75" x14ac:dyDescent="0.25">
      <c r="A12" s="60" t="s">
        <v>118</v>
      </c>
      <c r="B12" s="65">
        <v>16200</v>
      </c>
      <c r="C12" s="65">
        <v>16200</v>
      </c>
      <c r="D12" s="78">
        <f t="shared" ref="D12:D25" si="0">C12-B12</f>
        <v>0</v>
      </c>
      <c r="E12" s="75"/>
      <c r="F12" s="75">
        <v>1.1000000000000001</v>
      </c>
    </row>
    <row r="13" spans="1:12" ht="15.75" x14ac:dyDescent="0.25">
      <c r="A13" s="85" t="s">
        <v>119</v>
      </c>
      <c r="B13" s="71"/>
      <c r="C13" s="70"/>
      <c r="D13" s="82">
        <f t="shared" si="0"/>
        <v>0</v>
      </c>
      <c r="E13" s="83"/>
      <c r="F13" s="83"/>
    </row>
    <row r="14" spans="1:12" ht="20.100000000000001" customHeight="1" x14ac:dyDescent="0.25">
      <c r="A14" s="85" t="s">
        <v>131</v>
      </c>
      <c r="B14" s="70">
        <f>SUM(B15:B16)</f>
        <v>8100</v>
      </c>
      <c r="C14" s="70">
        <v>8100</v>
      </c>
      <c r="D14" s="82">
        <f t="shared" si="0"/>
        <v>0</v>
      </c>
      <c r="E14" s="83"/>
      <c r="F14" s="83">
        <v>0.6</v>
      </c>
    </row>
    <row r="15" spans="1:12" s="61" customFormat="1" ht="15.75" x14ac:dyDescent="0.25">
      <c r="A15" s="62" t="s">
        <v>120</v>
      </c>
      <c r="B15" s="65">
        <v>8100</v>
      </c>
      <c r="C15" s="65">
        <v>8100</v>
      </c>
      <c r="D15" s="78">
        <f t="shared" si="0"/>
        <v>0</v>
      </c>
      <c r="E15" s="75"/>
      <c r="F15" s="75"/>
      <c r="G15" s="306"/>
      <c r="H15" s="306"/>
      <c r="I15" s="306"/>
      <c r="J15" s="306"/>
      <c r="K15" s="306"/>
      <c r="L15" s="306"/>
    </row>
    <row r="16" spans="1:12" ht="15.75" x14ac:dyDescent="0.25">
      <c r="A16" s="56" t="s">
        <v>121</v>
      </c>
      <c r="B16" s="68"/>
      <c r="C16" s="65"/>
      <c r="D16" s="78">
        <f t="shared" si="0"/>
        <v>0</v>
      </c>
      <c r="E16" s="75"/>
      <c r="F16" s="75">
        <v>0.6</v>
      </c>
    </row>
    <row r="17" spans="1:6" ht="20.100000000000001" customHeight="1" x14ac:dyDescent="0.25">
      <c r="A17" s="85" t="s">
        <v>122</v>
      </c>
      <c r="B17" s="70">
        <v>345080</v>
      </c>
      <c r="C17" s="70">
        <f>SUM(C18:C21)</f>
        <v>336980</v>
      </c>
      <c r="D17" s="82">
        <f t="shared" si="0"/>
        <v>-8100</v>
      </c>
      <c r="E17" s="83"/>
      <c r="F17" s="83">
        <v>23</v>
      </c>
    </row>
    <row r="18" spans="1:6" s="61" customFormat="1" ht="15.75" x14ac:dyDescent="0.25">
      <c r="A18" s="60" t="s">
        <v>123</v>
      </c>
      <c r="B18" s="69">
        <v>14000</v>
      </c>
      <c r="C18" s="69">
        <v>14000</v>
      </c>
      <c r="D18" s="78">
        <f t="shared" si="0"/>
        <v>0</v>
      </c>
      <c r="E18" s="75"/>
      <c r="F18" s="75">
        <v>1</v>
      </c>
    </row>
    <row r="19" spans="1:6" s="61" customFormat="1" ht="15.75" x14ac:dyDescent="0.25">
      <c r="A19" s="62" t="s">
        <v>124</v>
      </c>
      <c r="B19" s="65">
        <v>264598</v>
      </c>
      <c r="C19" s="65">
        <v>264598</v>
      </c>
      <c r="D19" s="78">
        <f t="shared" si="0"/>
        <v>0</v>
      </c>
      <c r="E19" s="75"/>
      <c r="F19" s="75">
        <v>18.100000000000001</v>
      </c>
    </row>
    <row r="20" spans="1:6" s="61" customFormat="1" ht="15.75" x14ac:dyDescent="0.25">
      <c r="A20" s="62" t="s">
        <v>125</v>
      </c>
      <c r="B20" s="69">
        <v>57882</v>
      </c>
      <c r="C20" s="69">
        <v>57882</v>
      </c>
      <c r="D20" s="78">
        <f t="shared" si="0"/>
        <v>0</v>
      </c>
      <c r="E20" s="75"/>
      <c r="F20" s="75">
        <v>4</v>
      </c>
    </row>
    <row r="21" spans="1:6" s="61" customFormat="1" ht="15.75" x14ac:dyDescent="0.25">
      <c r="A21" s="60" t="s">
        <v>126</v>
      </c>
      <c r="B21" s="69">
        <v>500</v>
      </c>
      <c r="C21" s="69">
        <v>500</v>
      </c>
      <c r="D21" s="78">
        <f t="shared" si="0"/>
        <v>0</v>
      </c>
      <c r="E21" s="75"/>
      <c r="F21" s="75">
        <v>0</v>
      </c>
    </row>
    <row r="22" spans="1:6" s="61" customFormat="1" ht="20.100000000000001" customHeight="1" x14ac:dyDescent="0.25">
      <c r="A22" s="57" t="s">
        <v>127</v>
      </c>
      <c r="B22" s="70">
        <v>5000</v>
      </c>
      <c r="C22" s="70">
        <v>5000</v>
      </c>
      <c r="D22" s="82">
        <f t="shared" si="0"/>
        <v>0</v>
      </c>
      <c r="E22" s="83"/>
      <c r="F22" s="83">
        <v>0.3</v>
      </c>
    </row>
    <row r="23" spans="1:6" ht="24.95" customHeight="1" x14ac:dyDescent="0.25">
      <c r="A23" s="64" t="s">
        <v>19</v>
      </c>
      <c r="B23" s="72">
        <v>737471</v>
      </c>
      <c r="C23" s="72">
        <f>C10+C13+C14+C17+C22</f>
        <v>800138</v>
      </c>
      <c r="D23" s="79">
        <f t="shared" si="0"/>
        <v>62667</v>
      </c>
      <c r="E23" s="80">
        <v>8.5</v>
      </c>
      <c r="F23" s="80">
        <v>54.7</v>
      </c>
    </row>
    <row r="24" spans="1:6" ht="15" customHeight="1" x14ac:dyDescent="0.25">
      <c r="A24" s="55" t="s">
        <v>90</v>
      </c>
      <c r="B24" s="67">
        <v>21820</v>
      </c>
      <c r="C24" s="73">
        <v>26302</v>
      </c>
      <c r="D24" s="78">
        <f t="shared" si="0"/>
        <v>4482</v>
      </c>
      <c r="E24" s="81">
        <v>20.5</v>
      </c>
      <c r="F24" s="81">
        <v>1.8</v>
      </c>
    </row>
    <row r="25" spans="1:6" ht="15" customHeight="1" x14ac:dyDescent="0.25">
      <c r="A25" s="55" t="s">
        <v>130</v>
      </c>
      <c r="B25" s="67"/>
      <c r="C25" s="73">
        <v>40465</v>
      </c>
      <c r="D25" s="78">
        <f t="shared" si="0"/>
        <v>40465</v>
      </c>
      <c r="E25" s="81"/>
      <c r="F25" s="81">
        <v>2.8</v>
      </c>
    </row>
    <row r="26" spans="1:6" ht="20.100000000000001" customHeight="1" x14ac:dyDescent="0.25">
      <c r="A26" s="64" t="s">
        <v>163</v>
      </c>
      <c r="B26" s="72">
        <f>B24+B23</f>
        <v>759291</v>
      </c>
      <c r="C26" s="72">
        <f>C25+C24+C23</f>
        <v>866905</v>
      </c>
      <c r="D26" s="79">
        <f>SUM(D23:D25)</f>
        <v>107614</v>
      </c>
      <c r="E26" s="80">
        <v>14.2</v>
      </c>
      <c r="F26" s="80">
        <v>59.3</v>
      </c>
    </row>
    <row r="27" spans="1:6" ht="20.100000000000001" customHeight="1" x14ac:dyDescent="0.25">
      <c r="A27" s="76" t="s">
        <v>128</v>
      </c>
      <c r="B27" s="66">
        <v>480000</v>
      </c>
      <c r="C27" s="66">
        <v>596111</v>
      </c>
      <c r="D27" s="82">
        <f>C27-B27</f>
        <v>116111</v>
      </c>
      <c r="E27" s="86">
        <v>24.2</v>
      </c>
      <c r="F27" s="86">
        <v>40.700000000000003</v>
      </c>
    </row>
    <row r="28" spans="1:6" ht="24.95" customHeight="1" x14ac:dyDescent="0.25">
      <c r="A28" s="58" t="s">
        <v>111</v>
      </c>
      <c r="B28" s="72">
        <f>SUM(B23:B27)</f>
        <v>1998582</v>
      </c>
      <c r="C28" s="72">
        <f>SUM(C26:C27)</f>
        <v>1463016</v>
      </c>
      <c r="D28" s="79">
        <f>D27+D26</f>
        <v>223725</v>
      </c>
      <c r="E28" s="80">
        <v>18.100000000000001</v>
      </c>
      <c r="F28" s="80">
        <v>100</v>
      </c>
    </row>
    <row r="29" spans="1:6" x14ac:dyDescent="0.2">
      <c r="C29" s="59"/>
    </row>
    <row r="30" spans="1:6" x14ac:dyDescent="0.2">
      <c r="B30" s="59"/>
      <c r="C30" s="59"/>
    </row>
  </sheetData>
  <mergeCells count="11">
    <mergeCell ref="K7:L7"/>
    <mergeCell ref="G15:L15"/>
    <mergeCell ref="A6:F6"/>
    <mergeCell ref="A7:F7"/>
    <mergeCell ref="A1:F5"/>
    <mergeCell ref="G7:I7"/>
    <mergeCell ref="D8:E8"/>
    <mergeCell ref="F8:F9"/>
    <mergeCell ref="A8:A9"/>
    <mergeCell ref="B8:B9"/>
    <mergeCell ref="C8:C9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Normal="100" zoomScaleSheetLayoutView="100" workbookViewId="0">
      <selection activeCell="E34" sqref="E34"/>
    </sheetView>
  </sheetViews>
  <sheetFormatPr defaultColWidth="23.28515625" defaultRowHeight="12.75" x14ac:dyDescent="0.2"/>
  <cols>
    <col min="1" max="1" width="3" style="124" bestFit="1" customWidth="1"/>
    <col min="2" max="2" width="3.85546875" style="124" customWidth="1"/>
    <col min="3" max="3" width="2.28515625" style="124" bestFit="1" customWidth="1"/>
    <col min="4" max="4" width="55.5703125" style="137" customWidth="1"/>
    <col min="5" max="5" width="16.28515625" style="138" customWidth="1"/>
    <col min="6" max="6" width="0.7109375" style="124" customWidth="1"/>
    <col min="7" max="7" width="9.140625" style="38" bestFit="1" customWidth="1"/>
    <col min="8" max="8" width="7.28515625" style="38" bestFit="1" customWidth="1"/>
    <col min="9" max="9" width="8.5703125" style="38" customWidth="1"/>
    <col min="10" max="10" width="6.7109375" style="38" bestFit="1" customWidth="1"/>
    <col min="11" max="11" width="10.140625" style="38" bestFit="1" customWidth="1"/>
    <col min="12" max="12" width="11.42578125" style="38" customWidth="1"/>
    <col min="13" max="13" width="10.5703125" style="38" customWidth="1"/>
    <col min="14" max="14" width="10.140625" style="38" customWidth="1"/>
    <col min="15" max="15" width="10.7109375" style="38" customWidth="1"/>
    <col min="16" max="16" width="8.7109375" style="38" customWidth="1"/>
    <col min="17" max="17" width="10.140625" style="38" bestFit="1" customWidth="1"/>
    <col min="18" max="18" width="9.7109375" style="38" bestFit="1" customWidth="1"/>
    <col min="19" max="19" width="7" style="124" bestFit="1" customWidth="1"/>
    <col min="20" max="16384" width="23.28515625" style="124"/>
  </cols>
  <sheetData>
    <row r="1" spans="1:19" s="51" customFormat="1" x14ac:dyDescent="0.2">
      <c r="A1" s="293"/>
      <c r="B1" s="293"/>
      <c r="C1" s="293"/>
      <c r="D1" s="293"/>
      <c r="E1" s="293"/>
    </row>
    <row r="2" spans="1:19" s="51" customFormat="1" x14ac:dyDescent="0.2">
      <c r="A2" s="293"/>
      <c r="B2" s="293"/>
      <c r="C2" s="293"/>
      <c r="D2" s="293"/>
      <c r="E2" s="293"/>
    </row>
    <row r="3" spans="1:19" s="51" customFormat="1" x14ac:dyDescent="0.2">
      <c r="A3" s="293"/>
      <c r="B3" s="293"/>
      <c r="C3" s="293"/>
      <c r="D3" s="293"/>
      <c r="E3" s="293"/>
    </row>
    <row r="4" spans="1:19" s="51" customFormat="1" x14ac:dyDescent="0.2">
      <c r="A4" s="158"/>
      <c r="B4" s="158"/>
      <c r="C4" s="158"/>
      <c r="D4" s="158"/>
      <c r="E4" s="158"/>
    </row>
    <row r="5" spans="1:19" s="51" customFormat="1" x14ac:dyDescent="0.2">
      <c r="A5" s="158"/>
      <c r="B5" s="158"/>
      <c r="C5" s="158"/>
      <c r="D5" s="158"/>
      <c r="E5" s="158"/>
    </row>
    <row r="6" spans="1:19" s="160" customFormat="1" x14ac:dyDescent="0.2">
      <c r="A6" s="322" t="s">
        <v>175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9" s="160" customFormat="1" ht="4.5" customHeight="1" thickBot="1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</row>
    <row r="8" spans="1:19" s="160" customFormat="1" ht="13.5" thickBot="1" x14ac:dyDescent="0.25">
      <c r="A8" s="159"/>
      <c r="B8" s="159"/>
      <c r="C8" s="159"/>
      <c r="D8" s="159"/>
      <c r="E8" s="161"/>
      <c r="G8" s="315" t="s">
        <v>116</v>
      </c>
      <c r="H8" s="315"/>
      <c r="I8" s="315" t="s">
        <v>164</v>
      </c>
      <c r="J8" s="315" t="s">
        <v>165</v>
      </c>
      <c r="K8" s="315"/>
      <c r="L8" s="315"/>
      <c r="M8" s="315"/>
      <c r="N8" s="315"/>
      <c r="O8" s="323" t="s">
        <v>166</v>
      </c>
      <c r="P8" s="315" t="s">
        <v>19</v>
      </c>
      <c r="Q8" s="325" t="s">
        <v>128</v>
      </c>
      <c r="R8" s="315" t="s">
        <v>111</v>
      </c>
      <c r="S8" s="315" t="s">
        <v>173</v>
      </c>
    </row>
    <row r="9" spans="1:19" ht="49.5" customHeight="1" thickBot="1" x14ac:dyDescent="0.25">
      <c r="A9" s="169"/>
      <c r="B9" s="170" t="s">
        <v>32</v>
      </c>
      <c r="C9" s="170" t="s">
        <v>33</v>
      </c>
      <c r="D9" s="170" t="s">
        <v>34</v>
      </c>
      <c r="E9" s="171" t="s">
        <v>154</v>
      </c>
      <c r="G9" s="165" t="s">
        <v>167</v>
      </c>
      <c r="H9" s="165" t="s">
        <v>168</v>
      </c>
      <c r="I9" s="316"/>
      <c r="J9" s="165" t="s">
        <v>168</v>
      </c>
      <c r="K9" s="165" t="s">
        <v>169</v>
      </c>
      <c r="L9" s="165" t="s">
        <v>170</v>
      </c>
      <c r="M9" s="165" t="s">
        <v>171</v>
      </c>
      <c r="N9" s="165" t="s">
        <v>172</v>
      </c>
      <c r="O9" s="324"/>
      <c r="P9" s="316"/>
      <c r="Q9" s="326"/>
      <c r="R9" s="316"/>
      <c r="S9" s="316"/>
    </row>
    <row r="10" spans="1:19" x14ac:dyDescent="0.2">
      <c r="A10" s="172">
        <v>1</v>
      </c>
      <c r="B10" s="126" t="s">
        <v>42</v>
      </c>
      <c r="C10" s="127"/>
      <c r="D10" s="128" t="s">
        <v>43</v>
      </c>
      <c r="E10" s="174">
        <v>1500</v>
      </c>
      <c r="F10" s="175"/>
      <c r="G10" s="176"/>
      <c r="H10" s="177"/>
      <c r="I10" s="177"/>
      <c r="J10" s="177"/>
      <c r="K10" s="177"/>
      <c r="L10" s="177">
        <v>500</v>
      </c>
      <c r="M10" s="177">
        <v>1000</v>
      </c>
      <c r="N10" s="177"/>
      <c r="O10" s="178"/>
      <c r="P10" s="179">
        <f>SUM(G10:O10)</f>
        <v>1500</v>
      </c>
      <c r="Q10" s="180"/>
      <c r="R10" s="179">
        <f>P10+Q10</f>
        <v>1500</v>
      </c>
      <c r="S10" s="197">
        <f t="shared" ref="S10:S30" si="0">R10/$R$30</f>
        <v>1.0252792860775276E-3</v>
      </c>
    </row>
    <row r="11" spans="1:19" x14ac:dyDescent="0.2">
      <c r="A11" s="172">
        <v>2</v>
      </c>
      <c r="B11" s="162" t="s">
        <v>42</v>
      </c>
      <c r="C11" s="163"/>
      <c r="D11" s="164" t="s">
        <v>47</v>
      </c>
      <c r="E11" s="181">
        <v>15000</v>
      </c>
      <c r="F11" s="175"/>
      <c r="G11" s="182"/>
      <c r="H11" s="183">
        <v>2100</v>
      </c>
      <c r="I11" s="183"/>
      <c r="J11" s="183"/>
      <c r="K11" s="183"/>
      <c r="L11" s="183">
        <v>12900</v>
      </c>
      <c r="M11" s="183"/>
      <c r="N11" s="183"/>
      <c r="O11" s="184"/>
      <c r="P11" s="185">
        <f t="shared" ref="P11:P29" si="1">SUM(G11:O11)</f>
        <v>15000</v>
      </c>
      <c r="Q11" s="186"/>
      <c r="R11" s="187">
        <f t="shared" ref="R11:R29" si="2">P11+Q11</f>
        <v>15000</v>
      </c>
      <c r="S11" s="210">
        <f t="shared" si="0"/>
        <v>1.0252792860775276E-2</v>
      </c>
    </row>
    <row r="12" spans="1:19" x14ac:dyDescent="0.2">
      <c r="A12" s="172">
        <v>3</v>
      </c>
      <c r="B12" s="126" t="s">
        <v>42</v>
      </c>
      <c r="C12" s="127"/>
      <c r="D12" s="128" t="s">
        <v>50</v>
      </c>
      <c r="E12" s="174">
        <v>800</v>
      </c>
      <c r="F12" s="175"/>
      <c r="G12" s="188"/>
      <c r="H12" s="189"/>
      <c r="I12" s="189"/>
      <c r="J12" s="189"/>
      <c r="K12" s="189"/>
      <c r="L12" s="189">
        <v>800</v>
      </c>
      <c r="M12" s="189"/>
      <c r="N12" s="189"/>
      <c r="O12" s="190"/>
      <c r="P12" s="179">
        <f t="shared" si="1"/>
        <v>800</v>
      </c>
      <c r="Q12" s="191"/>
      <c r="R12" s="192">
        <f t="shared" si="2"/>
        <v>800</v>
      </c>
      <c r="S12" s="197">
        <f t="shared" si="0"/>
        <v>5.4681561924134806E-4</v>
      </c>
    </row>
    <row r="13" spans="1:19" x14ac:dyDescent="0.2">
      <c r="A13" s="172">
        <v>4</v>
      </c>
      <c r="B13" s="162" t="s">
        <v>42</v>
      </c>
      <c r="C13" s="163"/>
      <c r="D13" s="164" t="s">
        <v>53</v>
      </c>
      <c r="E13" s="181">
        <v>35000</v>
      </c>
      <c r="F13" s="175"/>
      <c r="G13" s="182"/>
      <c r="H13" s="183"/>
      <c r="I13" s="183"/>
      <c r="J13" s="183"/>
      <c r="K13" s="183"/>
      <c r="L13" s="183">
        <v>35000</v>
      </c>
      <c r="M13" s="183"/>
      <c r="N13" s="183"/>
      <c r="O13" s="184"/>
      <c r="P13" s="185">
        <f t="shared" si="1"/>
        <v>35000</v>
      </c>
      <c r="Q13" s="186"/>
      <c r="R13" s="187">
        <f t="shared" si="2"/>
        <v>35000</v>
      </c>
      <c r="S13" s="210">
        <f t="shared" si="0"/>
        <v>2.3923183341808974E-2</v>
      </c>
    </row>
    <row r="14" spans="1:19" x14ac:dyDescent="0.2">
      <c r="A14" s="172">
        <v>5</v>
      </c>
      <c r="B14" s="126" t="s">
        <v>56</v>
      </c>
      <c r="C14" s="127"/>
      <c r="D14" s="128" t="s">
        <v>57</v>
      </c>
      <c r="E14" s="174">
        <v>1000</v>
      </c>
      <c r="F14" s="175"/>
      <c r="G14" s="188"/>
      <c r="H14" s="189"/>
      <c r="I14" s="189"/>
      <c r="J14" s="189"/>
      <c r="K14" s="189"/>
      <c r="L14" s="189">
        <v>1000</v>
      </c>
      <c r="M14" s="189"/>
      <c r="N14" s="189"/>
      <c r="O14" s="190"/>
      <c r="P14" s="179">
        <f t="shared" si="1"/>
        <v>1000</v>
      </c>
      <c r="Q14" s="191"/>
      <c r="R14" s="192">
        <f t="shared" si="2"/>
        <v>1000</v>
      </c>
      <c r="S14" s="197">
        <f t="shared" si="0"/>
        <v>6.8351952405168502E-4</v>
      </c>
    </row>
    <row r="15" spans="1:19" x14ac:dyDescent="0.2">
      <c r="A15" s="172">
        <v>6</v>
      </c>
      <c r="B15" s="162" t="s">
        <v>42</v>
      </c>
      <c r="C15" s="163"/>
      <c r="D15" s="164" t="s">
        <v>60</v>
      </c>
      <c r="E15" s="181">
        <v>12000</v>
      </c>
      <c r="F15" s="175"/>
      <c r="G15" s="182"/>
      <c r="H15" s="183">
        <v>2100</v>
      </c>
      <c r="I15" s="183"/>
      <c r="J15" s="183">
        <v>2100</v>
      </c>
      <c r="K15" s="183"/>
      <c r="L15" s="183">
        <v>4800</v>
      </c>
      <c r="M15" s="183">
        <v>3000</v>
      </c>
      <c r="N15" s="183"/>
      <c r="O15" s="184"/>
      <c r="P15" s="185">
        <f t="shared" si="1"/>
        <v>12000</v>
      </c>
      <c r="Q15" s="186"/>
      <c r="R15" s="187">
        <f t="shared" si="2"/>
        <v>12000</v>
      </c>
      <c r="S15" s="210">
        <f t="shared" si="0"/>
        <v>8.2022342886202207E-3</v>
      </c>
    </row>
    <row r="16" spans="1:19" x14ac:dyDescent="0.2">
      <c r="A16" s="172">
        <v>7</v>
      </c>
      <c r="B16" s="126" t="s">
        <v>42</v>
      </c>
      <c r="C16" s="127"/>
      <c r="D16" s="128" t="s">
        <v>63</v>
      </c>
      <c r="E16" s="193">
        <v>7200</v>
      </c>
      <c r="F16" s="175"/>
      <c r="G16" s="188"/>
      <c r="H16" s="189"/>
      <c r="I16" s="189"/>
      <c r="J16" s="189"/>
      <c r="K16" s="189"/>
      <c r="L16" s="189">
        <v>7200</v>
      </c>
      <c r="M16" s="189"/>
      <c r="N16" s="189"/>
      <c r="O16" s="190"/>
      <c r="P16" s="179">
        <f t="shared" si="1"/>
        <v>7200</v>
      </c>
      <c r="Q16" s="191"/>
      <c r="R16" s="192">
        <f t="shared" si="2"/>
        <v>7200</v>
      </c>
      <c r="S16" s="197">
        <f t="shared" si="0"/>
        <v>4.9213405731721319E-3</v>
      </c>
    </row>
    <row r="17" spans="1:19" x14ac:dyDescent="0.2">
      <c r="A17" s="172">
        <v>8</v>
      </c>
      <c r="B17" s="162" t="s">
        <v>42</v>
      </c>
      <c r="C17" s="163"/>
      <c r="D17" s="164" t="s">
        <v>67</v>
      </c>
      <c r="E17" s="181">
        <v>1500</v>
      </c>
      <c r="F17" s="175"/>
      <c r="G17" s="182"/>
      <c r="H17" s="183"/>
      <c r="I17" s="183"/>
      <c r="J17" s="183"/>
      <c r="K17" s="183"/>
      <c r="L17" s="183">
        <v>500</v>
      </c>
      <c r="M17" s="183">
        <v>1000</v>
      </c>
      <c r="N17" s="183"/>
      <c r="O17" s="184"/>
      <c r="P17" s="185">
        <f t="shared" si="1"/>
        <v>1500</v>
      </c>
      <c r="Q17" s="186"/>
      <c r="R17" s="187">
        <f t="shared" si="2"/>
        <v>1500</v>
      </c>
      <c r="S17" s="210">
        <f t="shared" si="0"/>
        <v>1.0252792860775276E-3</v>
      </c>
    </row>
    <row r="18" spans="1:19" x14ac:dyDescent="0.2">
      <c r="A18" s="172">
        <v>9</v>
      </c>
      <c r="B18" s="126" t="s">
        <v>42</v>
      </c>
      <c r="C18" s="127"/>
      <c r="D18" s="133" t="s">
        <v>71</v>
      </c>
      <c r="E18" s="194">
        <v>1500</v>
      </c>
      <c r="F18" s="175"/>
      <c r="G18" s="188"/>
      <c r="H18" s="189"/>
      <c r="I18" s="189"/>
      <c r="J18" s="189"/>
      <c r="K18" s="189"/>
      <c r="L18" s="189">
        <v>500</v>
      </c>
      <c r="M18" s="189">
        <v>1000</v>
      </c>
      <c r="N18" s="189"/>
      <c r="O18" s="190"/>
      <c r="P18" s="179">
        <f t="shared" si="1"/>
        <v>1500</v>
      </c>
      <c r="Q18" s="191"/>
      <c r="R18" s="192">
        <f t="shared" si="2"/>
        <v>1500</v>
      </c>
      <c r="S18" s="197">
        <f t="shared" si="0"/>
        <v>1.0252792860775276E-3</v>
      </c>
    </row>
    <row r="19" spans="1:19" s="144" customFormat="1" x14ac:dyDescent="0.2">
      <c r="A19" s="173">
        <v>10</v>
      </c>
      <c r="B19" s="162" t="s">
        <v>42</v>
      </c>
      <c r="C19" s="163"/>
      <c r="D19" s="164" t="s">
        <v>74</v>
      </c>
      <c r="E19" s="181">
        <v>6000</v>
      </c>
      <c r="F19" s="195"/>
      <c r="G19" s="182"/>
      <c r="H19" s="183"/>
      <c r="I19" s="183"/>
      <c r="J19" s="183"/>
      <c r="K19" s="183">
        <v>2000</v>
      </c>
      <c r="L19" s="183">
        <v>2500</v>
      </c>
      <c r="M19" s="183">
        <v>1000</v>
      </c>
      <c r="N19" s="183">
        <v>500</v>
      </c>
      <c r="O19" s="184"/>
      <c r="P19" s="185">
        <f t="shared" si="1"/>
        <v>6000</v>
      </c>
      <c r="Q19" s="186"/>
      <c r="R19" s="187">
        <f t="shared" si="2"/>
        <v>6000</v>
      </c>
      <c r="S19" s="210">
        <f t="shared" si="0"/>
        <v>4.1011171443101103E-3</v>
      </c>
    </row>
    <row r="20" spans="1:19" s="144" customFormat="1" x14ac:dyDescent="0.2">
      <c r="A20" s="173">
        <v>11</v>
      </c>
      <c r="B20" s="126" t="s">
        <v>42</v>
      </c>
      <c r="C20" s="127"/>
      <c r="D20" s="128" t="s">
        <v>77</v>
      </c>
      <c r="E20" s="174">
        <v>2000</v>
      </c>
      <c r="F20" s="195"/>
      <c r="G20" s="188"/>
      <c r="H20" s="189"/>
      <c r="I20" s="189"/>
      <c r="J20" s="189"/>
      <c r="K20" s="189"/>
      <c r="L20" s="189">
        <v>1000</v>
      </c>
      <c r="M20" s="189">
        <v>1000</v>
      </c>
      <c r="N20" s="189"/>
      <c r="O20" s="190"/>
      <c r="P20" s="179">
        <f t="shared" si="1"/>
        <v>2000</v>
      </c>
      <c r="Q20" s="191"/>
      <c r="R20" s="192">
        <f t="shared" si="2"/>
        <v>2000</v>
      </c>
      <c r="S20" s="197">
        <f t="shared" si="0"/>
        <v>1.36703904810337E-3</v>
      </c>
    </row>
    <row r="21" spans="1:19" s="144" customFormat="1" x14ac:dyDescent="0.2">
      <c r="A21" s="173">
        <v>12</v>
      </c>
      <c r="B21" s="162" t="s">
        <v>42</v>
      </c>
      <c r="C21" s="163"/>
      <c r="D21" s="164" t="s">
        <v>80</v>
      </c>
      <c r="E21" s="181">
        <v>500</v>
      </c>
      <c r="F21" s="195"/>
      <c r="G21" s="182"/>
      <c r="H21" s="183"/>
      <c r="I21" s="183"/>
      <c r="J21" s="183"/>
      <c r="K21" s="183"/>
      <c r="L21" s="183">
        <v>500</v>
      </c>
      <c r="M21" s="183"/>
      <c r="N21" s="183"/>
      <c r="O21" s="184"/>
      <c r="P21" s="185">
        <f t="shared" si="1"/>
        <v>500</v>
      </c>
      <c r="Q21" s="186"/>
      <c r="R21" s="187">
        <f t="shared" si="2"/>
        <v>500</v>
      </c>
      <c r="S21" s="210">
        <f t="shared" si="0"/>
        <v>3.4175976202584251E-4</v>
      </c>
    </row>
    <row r="22" spans="1:19" s="144" customFormat="1" x14ac:dyDescent="0.2">
      <c r="A22" s="173">
        <v>13</v>
      </c>
      <c r="B22" s="126" t="s">
        <v>42</v>
      </c>
      <c r="C22" s="127"/>
      <c r="D22" s="128" t="s">
        <v>84</v>
      </c>
      <c r="E22" s="174">
        <v>25000</v>
      </c>
      <c r="F22" s="195"/>
      <c r="G22" s="188"/>
      <c r="H22" s="189"/>
      <c r="I22" s="189"/>
      <c r="J22" s="189"/>
      <c r="K22" s="189"/>
      <c r="L22" s="189">
        <v>25000</v>
      </c>
      <c r="M22" s="189"/>
      <c r="N22" s="189"/>
      <c r="O22" s="190"/>
      <c r="P22" s="179">
        <f t="shared" si="1"/>
        <v>25000</v>
      </c>
      <c r="Q22" s="191"/>
      <c r="R22" s="192">
        <f t="shared" si="2"/>
        <v>25000</v>
      </c>
      <c r="S22" s="197">
        <f t="shared" si="0"/>
        <v>1.7087988101292126E-2</v>
      </c>
    </row>
    <row r="23" spans="1:19" s="144" customFormat="1" x14ac:dyDescent="0.2">
      <c r="A23" s="173">
        <v>14</v>
      </c>
      <c r="B23" s="162" t="s">
        <v>42</v>
      </c>
      <c r="C23" s="163"/>
      <c r="D23" s="164" t="s">
        <v>86</v>
      </c>
      <c r="E23" s="181">
        <v>35000</v>
      </c>
      <c r="F23" s="195"/>
      <c r="G23" s="182"/>
      <c r="H23" s="183"/>
      <c r="I23" s="183"/>
      <c r="J23" s="183"/>
      <c r="K23" s="183"/>
      <c r="L23" s="183">
        <v>30000</v>
      </c>
      <c r="M23" s="183"/>
      <c r="N23" s="183"/>
      <c r="O23" s="184">
        <v>5000</v>
      </c>
      <c r="P23" s="185">
        <f t="shared" si="1"/>
        <v>35000</v>
      </c>
      <c r="Q23" s="186"/>
      <c r="R23" s="187">
        <f t="shared" si="2"/>
        <v>35000</v>
      </c>
      <c r="S23" s="210">
        <f t="shared" si="0"/>
        <v>2.3923183341808974E-2</v>
      </c>
    </row>
    <row r="24" spans="1:19" s="144" customFormat="1" x14ac:dyDescent="0.2">
      <c r="A24" s="173">
        <v>15</v>
      </c>
      <c r="B24" s="126" t="s">
        <v>56</v>
      </c>
      <c r="C24" s="126" t="s">
        <v>100</v>
      </c>
      <c r="D24" s="128" t="s">
        <v>90</v>
      </c>
      <c r="E24" s="174">
        <v>26302</v>
      </c>
      <c r="F24" s="195"/>
      <c r="G24" s="188"/>
      <c r="H24" s="189"/>
      <c r="I24" s="189"/>
      <c r="J24" s="189"/>
      <c r="K24" s="189"/>
      <c r="L24" s="189"/>
      <c r="M24" s="189"/>
      <c r="N24" s="189">
        <v>26302</v>
      </c>
      <c r="O24" s="190"/>
      <c r="P24" s="179">
        <f t="shared" si="1"/>
        <v>26302</v>
      </c>
      <c r="Q24" s="191"/>
      <c r="R24" s="192">
        <f t="shared" si="2"/>
        <v>26302</v>
      </c>
      <c r="S24" s="197">
        <f t="shared" si="0"/>
        <v>1.797793052160742E-2</v>
      </c>
    </row>
    <row r="25" spans="1:19" s="144" customFormat="1" ht="25.5" x14ac:dyDescent="0.2">
      <c r="A25" s="173">
        <v>16</v>
      </c>
      <c r="B25" s="162" t="s">
        <v>56</v>
      </c>
      <c r="C25" s="163"/>
      <c r="D25" s="164" t="s">
        <v>156</v>
      </c>
      <c r="E25" s="181">
        <v>30000</v>
      </c>
      <c r="F25" s="195"/>
      <c r="G25" s="182"/>
      <c r="H25" s="183">
        <v>12000</v>
      </c>
      <c r="I25" s="183"/>
      <c r="J25" s="183">
        <v>6000</v>
      </c>
      <c r="K25" s="183">
        <v>12000</v>
      </c>
      <c r="L25" s="183"/>
      <c r="M25" s="183"/>
      <c r="N25" s="183"/>
      <c r="O25" s="184"/>
      <c r="P25" s="185">
        <f t="shared" si="1"/>
        <v>30000</v>
      </c>
      <c r="Q25" s="186"/>
      <c r="R25" s="187">
        <f t="shared" si="2"/>
        <v>30000</v>
      </c>
      <c r="S25" s="210">
        <f t="shared" si="0"/>
        <v>2.0505585721550552E-2</v>
      </c>
    </row>
    <row r="26" spans="1:19" s="144" customFormat="1" x14ac:dyDescent="0.2">
      <c r="A26" s="173">
        <v>17</v>
      </c>
      <c r="B26" s="126" t="s">
        <v>56</v>
      </c>
      <c r="C26" s="127"/>
      <c r="D26" s="128" t="s">
        <v>97</v>
      </c>
      <c r="E26" s="174">
        <v>192280</v>
      </c>
      <c r="F26" s="195"/>
      <c r="G26" s="188"/>
      <c r="H26" s="189"/>
      <c r="I26" s="189"/>
      <c r="J26" s="189"/>
      <c r="K26" s="189"/>
      <c r="L26" s="189">
        <v>142398</v>
      </c>
      <c r="M26" s="189">
        <v>49882</v>
      </c>
      <c r="N26" s="189"/>
      <c r="O26" s="190"/>
      <c r="P26" s="179">
        <f t="shared" si="1"/>
        <v>192280</v>
      </c>
      <c r="Q26" s="191"/>
      <c r="R26" s="192">
        <f t="shared" si="2"/>
        <v>192280</v>
      </c>
      <c r="S26" s="197">
        <f t="shared" si="0"/>
        <v>0.131427134084658</v>
      </c>
    </row>
    <row r="27" spans="1:19" s="144" customFormat="1" x14ac:dyDescent="0.2">
      <c r="A27" s="173">
        <v>18</v>
      </c>
      <c r="B27" s="162" t="s">
        <v>56</v>
      </c>
      <c r="C27" s="162" t="s">
        <v>100</v>
      </c>
      <c r="D27" s="164" t="s">
        <v>101</v>
      </c>
      <c r="E27" s="181">
        <v>433858</v>
      </c>
      <c r="F27" s="195"/>
      <c r="G27" s="182">
        <v>433858</v>
      </c>
      <c r="H27" s="183"/>
      <c r="I27" s="183"/>
      <c r="J27" s="183"/>
      <c r="K27" s="183"/>
      <c r="L27" s="183"/>
      <c r="M27" s="183"/>
      <c r="N27" s="183"/>
      <c r="O27" s="184"/>
      <c r="P27" s="185">
        <f t="shared" si="1"/>
        <v>433858</v>
      </c>
      <c r="Q27" s="186"/>
      <c r="R27" s="187">
        <f t="shared" si="2"/>
        <v>433858</v>
      </c>
      <c r="S27" s="210">
        <f t="shared" si="0"/>
        <v>0.29655041366601598</v>
      </c>
    </row>
    <row r="28" spans="1:19" s="144" customFormat="1" x14ac:dyDescent="0.2">
      <c r="A28" s="173">
        <v>19</v>
      </c>
      <c r="B28" s="126" t="s">
        <v>42</v>
      </c>
      <c r="C28" s="127"/>
      <c r="D28" s="128" t="s">
        <v>103</v>
      </c>
      <c r="E28" s="174">
        <v>596111</v>
      </c>
      <c r="F28" s="195"/>
      <c r="G28" s="188"/>
      <c r="H28" s="189"/>
      <c r="I28" s="189"/>
      <c r="J28" s="189"/>
      <c r="K28" s="189"/>
      <c r="L28" s="189"/>
      <c r="M28" s="189"/>
      <c r="N28" s="189"/>
      <c r="O28" s="190"/>
      <c r="P28" s="179">
        <f t="shared" si="1"/>
        <v>0</v>
      </c>
      <c r="Q28" s="191">
        <v>596111</v>
      </c>
      <c r="R28" s="192">
        <f t="shared" si="2"/>
        <v>596111</v>
      </c>
      <c r="S28" s="197">
        <f t="shared" si="0"/>
        <v>0.40745350700197402</v>
      </c>
    </row>
    <row r="29" spans="1:19" s="144" customFormat="1" ht="13.5" thickBot="1" x14ac:dyDescent="0.25">
      <c r="A29" s="173">
        <v>20</v>
      </c>
      <c r="B29" s="162" t="s">
        <v>56</v>
      </c>
      <c r="C29" s="162" t="s">
        <v>100</v>
      </c>
      <c r="D29" s="164" t="s">
        <v>108</v>
      </c>
      <c r="E29" s="181">
        <v>40465</v>
      </c>
      <c r="F29" s="195"/>
      <c r="G29" s="205"/>
      <c r="H29" s="206"/>
      <c r="I29" s="206"/>
      <c r="J29" s="206"/>
      <c r="K29" s="206"/>
      <c r="L29" s="206"/>
      <c r="M29" s="206"/>
      <c r="N29" s="206">
        <v>40465</v>
      </c>
      <c r="O29" s="207"/>
      <c r="P29" s="208">
        <f t="shared" si="1"/>
        <v>40465</v>
      </c>
      <c r="Q29" s="209"/>
      <c r="R29" s="187">
        <f t="shared" si="2"/>
        <v>40465</v>
      </c>
      <c r="S29" s="210">
        <f t="shared" si="0"/>
        <v>2.7658617540751433E-2</v>
      </c>
    </row>
    <row r="30" spans="1:19" ht="13.5" thickBot="1" x14ac:dyDescent="0.25">
      <c r="A30" s="320"/>
      <c r="B30" s="321"/>
      <c r="C30" s="321"/>
      <c r="D30" s="321"/>
      <c r="E30" s="196">
        <f>SUM(E10:E29)</f>
        <v>1463016</v>
      </c>
      <c r="F30" s="204"/>
      <c r="G30" s="199">
        <f>SUM(G10:G29)</f>
        <v>433858</v>
      </c>
      <c r="H30" s="199">
        <f t="shared" ref="H30:R30" si="3">SUM(H10:H29)</f>
        <v>16200</v>
      </c>
      <c r="I30" s="199">
        <f t="shared" si="3"/>
        <v>0</v>
      </c>
      <c r="J30" s="199">
        <f t="shared" si="3"/>
        <v>8100</v>
      </c>
      <c r="K30" s="199">
        <f t="shared" si="3"/>
        <v>14000</v>
      </c>
      <c r="L30" s="199">
        <f t="shared" si="3"/>
        <v>264598</v>
      </c>
      <c r="M30" s="199">
        <f t="shared" si="3"/>
        <v>57882</v>
      </c>
      <c r="N30" s="199">
        <f t="shared" si="3"/>
        <v>67267</v>
      </c>
      <c r="O30" s="200">
        <f t="shared" si="3"/>
        <v>5000</v>
      </c>
      <c r="P30" s="201">
        <f t="shared" si="3"/>
        <v>866905</v>
      </c>
      <c r="Q30" s="202">
        <f t="shared" si="3"/>
        <v>596111</v>
      </c>
      <c r="R30" s="199">
        <f t="shared" si="3"/>
        <v>1463016</v>
      </c>
      <c r="S30" s="203">
        <f t="shared" si="0"/>
        <v>1</v>
      </c>
    </row>
    <row r="31" spans="1:19" ht="13.5" thickBot="1" x14ac:dyDescent="0.25">
      <c r="A31" s="317" t="s">
        <v>174</v>
      </c>
      <c r="B31" s="318"/>
      <c r="C31" s="318"/>
      <c r="D31" s="318"/>
      <c r="E31" s="319"/>
      <c r="G31" s="166">
        <f>G30/$R$30</f>
        <v>0.29655041366601598</v>
      </c>
      <c r="H31" s="166">
        <f t="shared" ref="H31:R31" si="4">H30/$R$30</f>
        <v>1.1073016289637297E-2</v>
      </c>
      <c r="I31" s="166">
        <f t="shared" si="4"/>
        <v>0</v>
      </c>
      <c r="J31" s="166">
        <f t="shared" si="4"/>
        <v>5.5365081448186483E-3</v>
      </c>
      <c r="K31" s="166">
        <f t="shared" si="4"/>
        <v>9.5692733367235897E-3</v>
      </c>
      <c r="L31" s="166">
        <f t="shared" si="4"/>
        <v>0.18085789902502775</v>
      </c>
      <c r="M31" s="166">
        <f t="shared" si="4"/>
        <v>3.9563477091159635E-2</v>
      </c>
      <c r="N31" s="166">
        <f t="shared" si="4"/>
        <v>4.5978307824384695E-2</v>
      </c>
      <c r="O31" s="167">
        <f t="shared" si="4"/>
        <v>3.417597620258425E-3</v>
      </c>
      <c r="P31" s="166">
        <f t="shared" si="4"/>
        <v>0.59254649299802598</v>
      </c>
      <c r="Q31" s="168">
        <f t="shared" si="4"/>
        <v>0.40745350700197402</v>
      </c>
      <c r="R31" s="166">
        <f t="shared" si="4"/>
        <v>1</v>
      </c>
      <c r="S31" s="198"/>
    </row>
    <row r="32" spans="1:19" x14ac:dyDescent="0.2">
      <c r="D32" s="124"/>
    </row>
  </sheetData>
  <mergeCells count="12">
    <mergeCell ref="A1:E3"/>
    <mergeCell ref="G8:H8"/>
    <mergeCell ref="I8:I9"/>
    <mergeCell ref="S8:S9"/>
    <mergeCell ref="A31:E31"/>
    <mergeCell ref="A30:D30"/>
    <mergeCell ref="A6:J6"/>
    <mergeCell ref="J8:N8"/>
    <mergeCell ref="O8:O9"/>
    <mergeCell ref="P8:P9"/>
    <mergeCell ref="Q8:Q9"/>
    <mergeCell ref="R8:R9"/>
  </mergeCells>
  <pageMargins left="0.31496062992125984" right="0.31496062992125984" top="0.78740157480314965" bottom="0.78740157480314965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view="pageBreakPreview" topLeftCell="A7" zoomScaleNormal="100" zoomScaleSheetLayoutView="100" workbookViewId="0">
      <selection activeCell="A28" sqref="A28"/>
    </sheetView>
  </sheetViews>
  <sheetFormatPr defaultRowHeight="12.75" x14ac:dyDescent="0.2"/>
  <cols>
    <col min="1" max="1" width="112" style="281" customWidth="1"/>
    <col min="2" max="16384" width="9.140625" style="160"/>
  </cols>
  <sheetData>
    <row r="1" spans="1:2" x14ac:dyDescent="0.2">
      <c r="A1" s="271"/>
    </row>
    <row r="2" spans="1:2" x14ac:dyDescent="0.2">
      <c r="A2" s="271"/>
    </row>
    <row r="3" spans="1:2" x14ac:dyDescent="0.2">
      <c r="A3" s="271"/>
    </row>
    <row r="4" spans="1:2" x14ac:dyDescent="0.2">
      <c r="A4" s="271"/>
    </row>
    <row r="5" spans="1:2" x14ac:dyDescent="0.2">
      <c r="A5" s="271"/>
    </row>
    <row r="6" spans="1:2" x14ac:dyDescent="0.2">
      <c r="A6" s="271"/>
    </row>
    <row r="7" spans="1:2" x14ac:dyDescent="0.2">
      <c r="A7" s="271"/>
    </row>
    <row r="8" spans="1:2" x14ac:dyDescent="0.2">
      <c r="A8" s="271"/>
    </row>
    <row r="9" spans="1:2" x14ac:dyDescent="0.2">
      <c r="A9" s="271"/>
    </row>
    <row r="10" spans="1:2" x14ac:dyDescent="0.2">
      <c r="A10" s="271"/>
    </row>
    <row r="11" spans="1:2" x14ac:dyDescent="0.2">
      <c r="A11" s="272"/>
    </row>
    <row r="12" spans="1:2" x14ac:dyDescent="0.2">
      <c r="A12" s="273" t="s">
        <v>107</v>
      </c>
    </row>
    <row r="13" spans="1:2" x14ac:dyDescent="0.2">
      <c r="A13" s="274"/>
    </row>
    <row r="14" spans="1:2" x14ac:dyDescent="0.2">
      <c r="A14" s="275"/>
    </row>
    <row r="15" spans="1:2" ht="13.5" thickBot="1" x14ac:dyDescent="0.25">
      <c r="A15" s="276"/>
    </row>
    <row r="16" spans="1:2" ht="186" customHeight="1" thickBot="1" x14ac:dyDescent="0.25">
      <c r="A16" s="277" t="s">
        <v>129</v>
      </c>
      <c r="B16" s="278"/>
    </row>
    <row r="17" spans="1:1" ht="12.75" customHeight="1" x14ac:dyDescent="0.2">
      <c r="A17" s="279" t="s">
        <v>112</v>
      </c>
    </row>
    <row r="18" spans="1:1" ht="13.5" customHeight="1" thickBot="1" x14ac:dyDescent="0.25">
      <c r="A18" s="280" t="s">
        <v>113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Form 1</vt:lpstr>
      <vt:lpstr>Form 2</vt:lpstr>
      <vt:lpstr>Form 3</vt:lpstr>
      <vt:lpstr>Form 4</vt:lpstr>
      <vt:lpstr>Form 5</vt:lpstr>
      <vt:lpstr>Form 6</vt:lpstr>
      <vt:lpstr>Form 7</vt:lpstr>
      <vt:lpstr>Form 8</vt:lpstr>
      <vt:lpstr>Notas explicativas</vt:lpstr>
      <vt:lpstr>'Form 3'!Area_de_impressao</vt:lpstr>
      <vt:lpstr>'Form 5'!Area_de_impressao</vt:lpstr>
      <vt:lpstr>'Form 6'!Area_de_impressao</vt:lpstr>
      <vt:lpstr>'Form 7'!Area_de_impressao</vt:lpstr>
      <vt:lpstr>'Notas explicativas'!Area_de_impressao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NN</dc:creator>
  <cp:lastModifiedBy>admin</cp:lastModifiedBy>
  <cp:lastPrinted>2017-01-19T21:41:22Z</cp:lastPrinted>
  <dcterms:created xsi:type="dcterms:W3CDTF">2014-04-25T20:05:26Z</dcterms:created>
  <dcterms:modified xsi:type="dcterms:W3CDTF">2017-01-19T21:41:48Z</dcterms:modified>
</cp:coreProperties>
</file>